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CB\BMPE\BMPE_2022_June\text\Podklady_predikcia\"/>
    </mc:Choice>
  </mc:AlternateContent>
  <xr:revisionPtr revIDLastSave="0" documentId="13_ncr:1_{412DC7BE-BA18-4864-9529-6B089D85BCD7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HDP!$A$1:$AA$52</definedName>
    <definedName name="_xlnm.Print_Area" localSheetId="2">Inflácia!$A$1:$AA$40</definedName>
    <definedName name="_xlnm.Print_Area" localSheetId="6">'Porovnanie predikcií'!$A$1:$M$29</definedName>
    <definedName name="_xlnm.Print_Area" localSheetId="0">Súhrn!$B$2:$M$78</definedName>
    <definedName name="_xlnm.Print_Area" localSheetId="3">'Trh práce'!$A$1:$AE$69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21" l="1"/>
  <c r="K40" i="21" s="1"/>
  <c r="J41" i="21"/>
  <c r="J40" i="21" s="1"/>
  <c r="J24" i="21"/>
  <c r="J26" i="21" l="1"/>
  <c r="J27" i="21"/>
  <c r="J30" i="21"/>
  <c r="J29" i="21"/>
  <c r="J31" i="21"/>
  <c r="J25" i="21"/>
  <c r="J23" i="21"/>
  <c r="J32" i="21"/>
  <c r="B19" i="21"/>
  <c r="B2" i="21"/>
  <c r="B27" i="17"/>
  <c r="B2" i="17"/>
  <c r="B55" i="14"/>
  <c r="B30" i="14"/>
  <c r="B2" i="14"/>
  <c r="B2" i="13"/>
  <c r="B28" i="12"/>
  <c r="B15" i="12"/>
  <c r="B2" i="12"/>
  <c r="B2" i="22"/>
  <c r="N21" i="18"/>
  <c r="J20" i="21"/>
  <c r="J28" i="17"/>
  <c r="P56" i="14" l="1"/>
  <c r="P31" i="14"/>
  <c r="T31" i="14"/>
  <c r="J56" i="14"/>
  <c r="J31" i="14"/>
  <c r="P29" i="12"/>
  <c r="P16" i="12"/>
  <c r="K44" i="12"/>
  <c r="J44" i="12"/>
  <c r="K29" i="12"/>
  <c r="K16" i="12"/>
  <c r="L29" i="12" l="1"/>
  <c r="T29" i="12"/>
  <c r="X29" i="12"/>
  <c r="L16" i="12"/>
  <c r="T16" i="12"/>
  <c r="X16" i="12"/>
  <c r="I44" i="12"/>
  <c r="I29" i="12"/>
  <c r="J29" i="12"/>
  <c r="I16" i="12"/>
  <c r="J16" i="12"/>
  <c r="I21" i="18" l="1"/>
  <c r="D21" i="18"/>
  <c r="K25" i="21"/>
  <c r="I41" i="21"/>
  <c r="I40" i="21" s="1"/>
  <c r="K20" i="21"/>
  <c r="I20" i="21"/>
  <c r="H20" i="21"/>
  <c r="I28" i="17"/>
  <c r="I56" i="14"/>
  <c r="I31" i="14"/>
  <c r="H29" i="17"/>
  <c r="H57" i="14"/>
  <c r="H32" i="14"/>
  <c r="H45" i="12"/>
  <c r="H30" i="12"/>
  <c r="H17" i="12"/>
  <c r="X28" i="17"/>
  <c r="T28" i="17"/>
  <c r="P28" i="17"/>
  <c r="L28" i="17"/>
  <c r="H28" i="17"/>
  <c r="K28" i="17"/>
  <c r="X56" i="14"/>
  <c r="T56" i="14"/>
  <c r="L56" i="14"/>
  <c r="X31" i="14"/>
  <c r="L31" i="14"/>
  <c r="K56" i="14"/>
  <c r="H56" i="14"/>
  <c r="H31" i="14"/>
  <c r="K31" i="14"/>
  <c r="H41" i="21"/>
  <c r="H23" i="21" s="1"/>
  <c r="H44" i="12"/>
  <c r="H29" i="12"/>
  <c r="H16" i="12"/>
  <c r="K27" i="21" l="1"/>
  <c r="I31" i="21"/>
  <c r="H25" i="21"/>
  <c r="H27" i="21"/>
  <c r="H32" i="21"/>
  <c r="H29" i="21"/>
  <c r="I24" i="21"/>
  <c r="K26" i="21"/>
  <c r="H24" i="21"/>
  <c r="H40" i="21"/>
  <c r="I29" i="21"/>
  <c r="H30" i="21"/>
  <c r="K32" i="21"/>
  <c r="I32" i="21"/>
  <c r="K31" i="21"/>
  <c r="I30" i="21"/>
  <c r="H26" i="21"/>
  <c r="I27" i="21"/>
  <c r="K29" i="21"/>
  <c r="K30" i="21"/>
  <c r="I23" i="21"/>
  <c r="K24" i="21"/>
  <c r="I26" i="21"/>
  <c r="I25" i="21"/>
  <c r="K23" i="21"/>
  <c r="H31" i="21"/>
</calcChain>
</file>

<file path=xl/sharedStrings.xml><?xml version="1.0" encoding="utf-8"?>
<sst xmlns="http://schemas.openxmlformats.org/spreadsheetml/2006/main" count="667" uniqueCount="206">
  <si>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</si>
  <si>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</si>
  <si>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</si>
  <si>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</si>
  <si>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</si>
  <si>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</si>
  <si>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</si>
  <si>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</si>
  <si>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</si>
  <si>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</si>
  <si>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</si>
  <si>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</si>
  <si>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</si>
  <si>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</si>
  <si>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</si>
  <si>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</si>
  <si>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</si>
  <si>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</si>
  <si>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</si>
  <si>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</si>
  <si>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</si>
  <si>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</si>
  <si>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</si>
  <si>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</si>
  <si>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</si>
  <si>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</si>
  <si>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</si>
  <si>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</si>
  <si>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</si>
  <si>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</si>
  <si>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</si>
  <si>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</si>
  <si>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</si>
  <si>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</si>
  <si>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</si>
  <si>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</si>
  <si>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</si>
  <si>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</si>
  <si>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</si>
  <si>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</si>
  <si>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</si>
  <si>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</si>
  <si>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</si>
  <si>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</si>
  <si>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</si>
  <si>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</si>
  <si>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</si>
  <si>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</si>
  <si>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</si>
  <si>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</si>
  <si>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</si>
  <si>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</si>
  <si>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</si>
  <si>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</si>
  <si>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</si>
  <si>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</si>
  <si>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Hodnoty v tabuľke sú uvádzané ako ročné rasty v %, pokiaľ nie je uvedené inak.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</si>
  <si>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</si>
  <si>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</si>
  <si>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</si>
  <si>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</si>
  <si>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</si>
  <si>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</si>
  <si>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</si>
  <si>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</si>
  <si>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</si>
  <si>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</si>
  <si>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</si>
  <si>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</si>
  <si>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</si>
  <si>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</si>
  <si>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</si>
  <si>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</si>
  <si>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</si>
  <si>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</si>
  <si>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</si>
  <si>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</si>
  <si>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</si>
  <si>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</si>
  <si>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</si>
  <si>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</si>
  <si>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</si>
  <si>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</si>
  <si>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</si>
  <si>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</si>
  <si>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</si>
  <si>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</si>
  <si>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</si>
  <si>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</si>
  <si>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</si>
  <si>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</si>
  <si>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</si>
  <si>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</si>
  <si>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</si>
  <si>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</si>
  <si>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</si>
  <si>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</si>
  <si>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</si>
  <si>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</si>
  <si>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</si>
  <si>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</si>
  <si>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</si>
  <si>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</si>
  <si>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</si>
  <si>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</si>
  <si>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</si>
  <si>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</si>
  <si>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</si>
  <si>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</si>
  <si>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</si>
  <si>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</si>
  <si>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</si>
  <si>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</si>
  <si>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Externé prostredie a technické predpoklady</t>
  </si>
  <si>
    <t xml:space="preserve">Poznámka: </t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</si>
  <si>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</si>
  <si>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 xml:space="preserve"> 3)</t>
    </r>
  </si>
  <si>
    <r>
      <t xml:space="preserve">Neinflačné mzdy (nominálna produktivita)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</si>
  <si>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Nominálne mzdy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</si>
  <si>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Reálne mzdy 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</si>
  <si>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 xml:space="preserve">Miera úspor 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</si>
  <si>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 xml:space="preserve">Sektor verejnej správy 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</si>
  <si>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</si>
  <si>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 xml:space="preserve">Fiškálna pozícia 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</si>
  <si>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 xml:space="preserve">Výmenný kurz USD/EUR 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</si>
  <si>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 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</si>
  <si>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</si>
  <si>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</si>
  <si>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</si>
  <si>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</si>
  <si>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Priemerná mzda, nominálna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</si>
  <si>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sz val="11"/>
        <color indexed="8"/>
        <rFont val="Cambria"/>
        <family val="1"/>
        <charset val="238"/>
      </rPr>
      <t xml:space="preserve">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</si>
  <si>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Produktivita práce 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</si>
  <si>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 xml:space="preserve">Miera participácie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</si>
  <si>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</si>
  <si>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Priemerná mzda mimo súkromného sektora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</si>
  <si>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Výmenné relácie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</si>
  <si>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 xml:space="preserve">Jednotkové náklady práce 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</si>
  <si>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</si>
  <si>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</si>
  <si>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</si>
  <si>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</si>
  <si>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</si>
  <si>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</si>
  <si>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</si>
  <si>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</si>
  <si>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</si>
  <si>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</si>
  <si>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</si>
  <si>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7) Miera úspor = hrubé úspory / (hrubý disponibilný dôchodok + úpravy vyplývajúce zo zmeny nároku na dôchodok) *100, </t>
  </si>
  <si>
    <t xml:space="preserve">  9) B.9N - Čisté pôžičky poskytnuté (+) / prijaté (-)</t>
  </si>
  <si>
    <t>1) Deflátor exportu tovarov a služieb / deflátor importu tovarov a služieb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</si>
  <si>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</si>
  <si>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</si>
  <si>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</si>
  <si>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</si>
  <si>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</si>
  <si>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</si>
  <si>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1) MMF: index CPI</t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</si>
  <si>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 1</t>
    </r>
    <r>
      <rPr>
        <vertAlign val="superscript"/>
        <sz val="11"/>
        <color indexed="8"/>
        <rFont val="Cambria"/>
        <family val="1"/>
        <charset val="238"/>
      </rPr>
      <t>)</t>
    </r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</si>
  <si>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</si>
  <si>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</si>
  <si>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</si>
  <si>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</si>
  <si>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</si>
  <si>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</si>
  <si>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</si>
  <si>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r>
      <t xml:space="preserve">tis. osôb, VZPS </t>
    </r>
    <r>
      <rPr>
        <vertAlign val="superscript"/>
        <sz val="11"/>
        <color indexed="8"/>
        <rFont val="Cambria"/>
        <family val="1"/>
        <charset val="238"/>
      </rPr>
      <t>1)</t>
    </r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</si>
  <si>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</si>
  <si>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</si>
  <si>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</si>
  <si>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</si>
  <si>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</si>
  <si>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</si>
  <si>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</si>
  <si>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</si>
  <si>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</si>
  <si>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</si>
  <si>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</si>
  <si>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</si>
  <si>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</si>
  <si>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</si>
  <si>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</si>
  <si>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</si>
  <si>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</si>
  <si>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</si>
  <si>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</si>
  <si>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</si>
  <si>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</si>
  <si>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</si>
  <si>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</si>
  <si>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 xml:space="preserve">Zamestnanosť </t>
  </si>
  <si>
    <t xml:space="preserve">  8) Sektor S.13</t>
  </si>
  <si>
    <t xml:space="preserve">  5) Priemerné mesačné mzdy ESA 2010</t>
  </si>
  <si>
    <t xml:space="preserve">  6) Mzdy ESA 2010 deflované infláciou CPI</t>
  </si>
  <si>
    <t>1) Priemerná mesačná mzda z ESA 2010</t>
  </si>
  <si>
    <t>3) HDP s. c. / zamestnanosť ESA 2010</t>
  </si>
  <si>
    <t>Čistá inflácia</t>
  </si>
  <si>
    <t>P2Q-2022</t>
  </si>
  <si>
    <t>Národná banka Slovenska - Strednodobá predikcia P2Q-2022</t>
  </si>
  <si>
    <t>Európska komisia -  European Economic Forecast (jarná predikcia - máj 2022)</t>
  </si>
  <si>
    <t>Medzinárodný menový fond - World Economic Outlook (apríl 2022)</t>
  </si>
  <si>
    <t>Bilancia tovarov a služieb</t>
  </si>
  <si>
    <t>Organizácia pre ekonomickú spoluprácu a rozvoj (OECD) - Economic Outlook 111 (jún 2022)</t>
  </si>
  <si>
    <t>Zmena oproti miernejšiemu vojnovému scenáru (jar 2022)</t>
  </si>
  <si>
    <t>Inštitút finančnej politiky - Makroekonomická prognóza (marec 2022), deficit (rozpočtové ciele) a dlh verejnej správy sú z Programu stability na roky 2021 až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</si>
</sst>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5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5" fillId="0" borderId="0"/>
    <xf numFmtId="0" fontId="3" fillId="0" borderId="0"/>
    <xf numFmtId="0" fontId="43" fillId="0" borderId="0"/>
    <xf numFmtId="0" fontId="3" fillId="0" borderId="0"/>
    <xf numFmtId="0" fontId="42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16">
    <xf numFmtId="0" fontId="0" fillId="0" borderId="0" xfId="0"/>
    <xf numFmtId="0" fontId="44" fillId="26" borderId="13" xfId="0" applyFont="1" applyFill="1" applyBorder="1" applyAlignment="1">
      <alignment horizontal="center" vertical="center" textRotation="90" wrapText="1"/>
    </xf>
    <xf numFmtId="0" fontId="44" fillId="26" borderId="14" xfId="0" applyFont="1" applyFill="1" applyBorder="1" applyAlignment="1">
      <alignment horizontal="center" vertical="center" textRotation="90" wrapText="1"/>
    </xf>
    <xf numFmtId="0" fontId="45" fillId="26" borderId="15" xfId="0" applyFont="1" applyFill="1" applyBorder="1"/>
    <xf numFmtId="0" fontId="45" fillId="26" borderId="16" xfId="0" applyFont="1" applyFill="1" applyBorder="1"/>
    <xf numFmtId="165" fontId="45" fillId="0" borderId="18" xfId="0" applyNumberFormat="1" applyFont="1" applyFill="1" applyBorder="1" applyAlignment="1">
      <alignment horizontal="center"/>
    </xf>
    <xf numFmtId="0" fontId="46" fillId="26" borderId="19" xfId="0" applyFont="1" applyFill="1" applyBorder="1" applyAlignment="1">
      <alignment horizontal="left" vertical="center"/>
    </xf>
    <xf numFmtId="0" fontId="46" fillId="26" borderId="20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0" xfId="0" applyFont="1" applyFill="1" applyBorder="1" applyAlignment="1">
      <alignment horizontal="left" vertical="center"/>
    </xf>
    <xf numFmtId="0" fontId="48" fillId="0" borderId="0" xfId="0" applyFont="1"/>
    <xf numFmtId="0" fontId="45" fillId="0" borderId="0" xfId="0" applyFont="1"/>
    <xf numFmtId="0" fontId="49" fillId="0" borderId="21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6" fillId="27" borderId="25" xfId="0" applyFont="1" applyFill="1" applyBorder="1"/>
    <xf numFmtId="0" fontId="45" fillId="27" borderId="26" xfId="0" applyFont="1" applyFill="1" applyBorder="1"/>
    <xf numFmtId="0" fontId="45" fillId="27" borderId="27" xfId="0" applyFont="1" applyFill="1" applyBorder="1"/>
    <xf numFmtId="0" fontId="45" fillId="27" borderId="27" xfId="0" applyFont="1" applyFill="1" applyBorder="1" applyAlignment="1">
      <alignment horizontal="right"/>
    </xf>
    <xf numFmtId="0" fontId="45" fillId="27" borderId="28" xfId="0" applyFont="1" applyFill="1" applyBorder="1" applyAlignment="1">
      <alignment horizontal="center"/>
    </xf>
    <xf numFmtId="0" fontId="45" fillId="27" borderId="26" xfId="0" applyFont="1" applyFill="1" applyBorder="1" applyAlignment="1">
      <alignment horizontal="center"/>
    </xf>
    <xf numFmtId="0" fontId="45" fillId="27" borderId="29" xfId="0" applyFont="1" applyFill="1" applyBorder="1" applyAlignment="1">
      <alignment horizontal="center"/>
    </xf>
    <xf numFmtId="0" fontId="45" fillId="0" borderId="15" xfId="0" applyFont="1" applyBorder="1"/>
    <xf numFmtId="0" fontId="45" fillId="0" borderId="0" xfId="0" applyFont="1" applyBorder="1"/>
    <xf numFmtId="0" fontId="45" fillId="0" borderId="30" xfId="0" applyFont="1" applyBorder="1"/>
    <xf numFmtId="0" fontId="45" fillId="0" borderId="30" xfId="0" applyFont="1" applyBorder="1" applyAlignment="1">
      <alignment horizontal="right"/>
    </xf>
    <xf numFmtId="165" fontId="45" fillId="26" borderId="18" xfId="0" applyNumberFormat="1" applyFont="1" applyFill="1" applyBorder="1" applyAlignment="1">
      <alignment horizontal="right"/>
    </xf>
    <xf numFmtId="165" fontId="45" fillId="26" borderId="0" xfId="0" applyNumberFormat="1" applyFont="1" applyFill="1" applyBorder="1" applyAlignment="1">
      <alignment horizontal="right"/>
    </xf>
    <xf numFmtId="165" fontId="45" fillId="26" borderId="31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 applyAlignment="1">
      <alignment horizontal="right"/>
    </xf>
    <xf numFmtId="165" fontId="45" fillId="0" borderId="0" xfId="0" applyNumberFormat="1" applyFont="1"/>
    <xf numFmtId="165" fontId="45" fillId="0" borderId="18" xfId="0" applyNumberFormat="1" applyFont="1" applyBorder="1" applyAlignment="1">
      <alignment horizontal="right"/>
    </xf>
    <xf numFmtId="165" fontId="45" fillId="0" borderId="0" xfId="0" applyNumberFormat="1" applyFont="1" applyBorder="1" applyAlignment="1">
      <alignment horizontal="right"/>
    </xf>
    <xf numFmtId="165" fontId="45" fillId="0" borderId="16" xfId="0" applyNumberFormat="1" applyFont="1" applyBorder="1" applyAlignment="1">
      <alignment horizontal="right"/>
    </xf>
    <xf numFmtId="165" fontId="45" fillId="27" borderId="28" xfId="0" applyNumberFormat="1" applyFont="1" applyFill="1" applyBorder="1" applyAlignment="1">
      <alignment horizontal="right"/>
    </xf>
    <xf numFmtId="165" fontId="45" fillId="27" borderId="26" xfId="0" applyNumberFormat="1" applyFont="1" applyFill="1" applyBorder="1" applyAlignment="1">
      <alignment horizontal="right"/>
    </xf>
    <xf numFmtId="165" fontId="45" fillId="27" borderId="29" xfId="0" applyNumberFormat="1" applyFont="1" applyFill="1" applyBorder="1" applyAlignment="1">
      <alignment horizontal="right"/>
    </xf>
    <xf numFmtId="3" fontId="45" fillId="0" borderId="18" xfId="0" applyNumberFormat="1" applyFont="1" applyBorder="1" applyAlignment="1">
      <alignment horizontal="right"/>
    </xf>
    <xf numFmtId="3" fontId="45" fillId="0" borderId="0" xfId="0" applyNumberFormat="1" applyFont="1" applyBorder="1" applyAlignment="1">
      <alignment horizontal="right"/>
    </xf>
    <xf numFmtId="0" fontId="45" fillId="0" borderId="18" xfId="0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45" fillId="27" borderId="28" xfId="0" applyFont="1" applyFill="1" applyBorder="1" applyAlignment="1">
      <alignment horizontal="right"/>
    </xf>
    <xf numFmtId="0" fontId="45" fillId="27" borderId="26" xfId="0" applyFont="1" applyFill="1" applyBorder="1" applyAlignment="1">
      <alignment horizontal="right"/>
    </xf>
    <xf numFmtId="1" fontId="45" fillId="0" borderId="18" xfId="0" applyNumberFormat="1" applyFont="1" applyBorder="1" applyAlignment="1">
      <alignment horizontal="right"/>
    </xf>
    <xf numFmtId="1" fontId="45" fillId="0" borderId="0" xfId="0" applyNumberFormat="1" applyFont="1" applyBorder="1" applyAlignment="1">
      <alignment horizontal="right"/>
    </xf>
    <xf numFmtId="0" fontId="50" fillId="0" borderId="0" xfId="0" applyFont="1" applyFill="1" applyBorder="1"/>
    <xf numFmtId="0" fontId="50" fillId="0" borderId="30" xfId="0" applyFont="1" applyFill="1" applyBorder="1"/>
    <xf numFmtId="0" fontId="50" fillId="0" borderId="30" xfId="0" applyFont="1" applyFill="1" applyBorder="1" applyAlignment="1">
      <alignment horizontal="right"/>
    </xf>
    <xf numFmtId="165" fontId="45" fillId="0" borderId="18" xfId="0" applyNumberFormat="1" applyFont="1" applyFill="1" applyBorder="1" applyAlignment="1">
      <alignment horizontal="right"/>
    </xf>
    <xf numFmtId="165" fontId="45" fillId="0" borderId="0" xfId="0" applyNumberFormat="1" applyFont="1" applyFill="1" applyBorder="1" applyAlignment="1">
      <alignment horizontal="right"/>
    </xf>
    <xf numFmtId="0" fontId="45" fillId="0" borderId="15" xfId="0" applyFont="1" applyFill="1" applyBorder="1"/>
    <xf numFmtId="0" fontId="45" fillId="0" borderId="0" xfId="0" applyFont="1" applyFill="1" applyBorder="1"/>
    <xf numFmtId="0" fontId="45" fillId="0" borderId="30" xfId="0" applyFont="1" applyFill="1" applyBorder="1"/>
    <xf numFmtId="0" fontId="45" fillId="0" borderId="30" xfId="0" applyFont="1" applyFill="1" applyBorder="1" applyAlignment="1">
      <alignment horizontal="right"/>
    </xf>
    <xf numFmtId="0" fontId="45" fillId="26" borderId="30" xfId="0" applyFont="1" applyFill="1" applyBorder="1" applyAlignment="1">
      <alignment horizontal="right"/>
    </xf>
    <xf numFmtId="0" fontId="51" fillId="27" borderId="27" xfId="0" applyFont="1" applyFill="1" applyBorder="1"/>
    <xf numFmtId="165" fontId="45" fillId="0" borderId="32" xfId="0" applyNumberFormat="1" applyFont="1" applyBorder="1" applyAlignment="1">
      <alignment horizontal="right"/>
    </xf>
    <xf numFmtId="165" fontId="45" fillId="0" borderId="32" xfId="0" applyNumberFormat="1" applyFont="1" applyFill="1" applyBorder="1" applyAlignment="1">
      <alignment horizontal="right"/>
    </xf>
    <xf numFmtId="2" fontId="45" fillId="0" borderId="18" xfId="0" applyNumberFormat="1" applyFont="1" applyBorder="1" applyAlignment="1">
      <alignment horizontal="right"/>
    </xf>
    <xf numFmtId="2" fontId="45" fillId="0" borderId="0" xfId="0" applyNumberFormat="1" applyFont="1" applyBorder="1" applyAlignment="1">
      <alignment horizontal="right"/>
    </xf>
    <xf numFmtId="165" fontId="50" fillId="0" borderId="0" xfId="0" applyNumberFormat="1" applyFont="1" applyFill="1" applyBorder="1" applyAlignment="1">
      <alignment horizontal="right"/>
    </xf>
    <xf numFmtId="0" fontId="45" fillId="0" borderId="33" xfId="0" applyFont="1" applyBorder="1"/>
    <xf numFmtId="0" fontId="45" fillId="0" borderId="34" xfId="0" applyFont="1" applyBorder="1"/>
    <xf numFmtId="0" fontId="45" fillId="0" borderId="35" xfId="0" applyFont="1" applyBorder="1"/>
    <xf numFmtId="0" fontId="45" fillId="0" borderId="35" xfId="0" applyFont="1" applyBorder="1" applyAlignment="1">
      <alignment horizontal="right"/>
    </xf>
    <xf numFmtId="165" fontId="45" fillId="0" borderId="14" xfId="0" applyNumberFormat="1" applyFont="1" applyFill="1" applyBorder="1" applyAlignment="1">
      <alignment horizontal="right"/>
    </xf>
    <xf numFmtId="165" fontId="45" fillId="0" borderId="34" xfId="0" applyNumberFormat="1" applyFont="1" applyFill="1" applyBorder="1" applyAlignment="1">
      <alignment horizontal="right"/>
    </xf>
    <xf numFmtId="0" fontId="45" fillId="0" borderId="0" xfId="0" applyFont="1" applyFill="1"/>
    <xf numFmtId="0" fontId="45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48" fillId="26" borderId="0" xfId="0" applyFont="1" applyFill="1"/>
    <xf numFmtId="0" fontId="45" fillId="26" borderId="0" xfId="0" applyFont="1" applyFill="1"/>
    <xf numFmtId="0" fontId="44" fillId="26" borderId="35" xfId="0" applyFont="1" applyFill="1" applyBorder="1" applyAlignment="1">
      <alignment horizontal="center" vertical="center" textRotation="90" wrapText="1"/>
    </xf>
    <xf numFmtId="0" fontId="44" fillId="26" borderId="36" xfId="0" applyFont="1" applyFill="1" applyBorder="1" applyAlignment="1">
      <alignment horizontal="center" vertical="center" textRotation="90" wrapText="1"/>
    </xf>
    <xf numFmtId="165" fontId="45" fillId="0" borderId="30" xfId="0" applyNumberFormat="1" applyFont="1" applyFill="1" applyBorder="1" applyAlignment="1">
      <alignment horizontal="center"/>
    </xf>
    <xf numFmtId="165" fontId="45" fillId="0" borderId="16" xfId="0" applyNumberFormat="1" applyFont="1" applyFill="1" applyBorder="1" applyAlignment="1">
      <alignment horizontal="center"/>
    </xf>
    <xf numFmtId="0" fontId="45" fillId="26" borderId="33" xfId="0" applyFont="1" applyFill="1" applyBorder="1"/>
    <xf numFmtId="0" fontId="45" fillId="26" borderId="36" xfId="0" applyFont="1" applyFill="1" applyBorder="1"/>
    <xf numFmtId="165" fontId="45" fillId="0" borderId="35" xfId="0" applyNumberFormat="1" applyFont="1" applyFill="1" applyBorder="1" applyAlignment="1">
      <alignment horizontal="center"/>
    </xf>
    <xf numFmtId="165" fontId="45" fillId="0" borderId="36" xfId="0" applyNumberFormat="1" applyFont="1" applyFill="1" applyBorder="1" applyAlignment="1">
      <alignment horizontal="center"/>
    </xf>
    <xf numFmtId="165" fontId="45" fillId="0" borderId="14" xfId="0" applyNumberFormat="1" applyFont="1" applyFill="1" applyBorder="1" applyAlignment="1">
      <alignment horizontal="center"/>
    </xf>
    <xf numFmtId="0" fontId="45" fillId="26" borderId="0" xfId="0" applyFont="1" applyFill="1" applyBorder="1"/>
    <xf numFmtId="0" fontId="50" fillId="0" borderId="0" xfId="0" applyFont="1" applyFill="1"/>
    <xf numFmtId="165" fontId="45" fillId="26" borderId="0" xfId="0" applyNumberFormat="1" applyFont="1" applyFill="1" applyBorder="1" applyAlignment="1">
      <alignment horizontal="center"/>
    </xf>
    <xf numFmtId="167" fontId="45" fillId="26" borderId="0" xfId="0" applyNumberFormat="1" applyFont="1" applyFill="1" applyBorder="1"/>
    <xf numFmtId="0" fontId="53" fillId="27" borderId="37" xfId="0" applyFont="1" applyFill="1" applyBorder="1" applyAlignment="1">
      <alignment horizontal="left" vertical="center"/>
    </xf>
    <xf numFmtId="0" fontId="53" fillId="27" borderId="32" xfId="0" applyFont="1" applyFill="1" applyBorder="1" applyAlignment="1">
      <alignment horizontal="left" vertical="center"/>
    </xf>
    <xf numFmtId="0" fontId="53" fillId="27" borderId="38" xfId="0" applyFont="1" applyFill="1" applyBorder="1" applyAlignment="1">
      <alignment horizontal="left" vertical="center"/>
    </xf>
    <xf numFmtId="0" fontId="46" fillId="26" borderId="39" xfId="0" applyFont="1" applyFill="1" applyBorder="1" applyAlignment="1">
      <alignment horizontal="left" vertical="center"/>
    </xf>
    <xf numFmtId="0" fontId="51" fillId="26" borderId="21" xfId="0" applyFont="1" applyFill="1" applyBorder="1" applyAlignment="1">
      <alignment horizontal="center" vertical="center"/>
    </xf>
    <xf numFmtId="0" fontId="45" fillId="26" borderId="21" xfId="0" applyFont="1" applyFill="1" applyBorder="1" applyAlignment="1">
      <alignment horizontal="center" vertical="center" wrapText="1"/>
    </xf>
    <xf numFmtId="0" fontId="45" fillId="26" borderId="20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center" vertical="center"/>
    </xf>
    <xf numFmtId="0" fontId="47" fillId="26" borderId="30" xfId="0" applyFont="1" applyFill="1" applyBorder="1" applyAlignment="1">
      <alignment horizontal="left" vertical="center"/>
    </xf>
    <xf numFmtId="0" fontId="51" fillId="26" borderId="30" xfId="0" applyFont="1" applyFill="1" applyBorder="1" applyAlignment="1">
      <alignment horizontal="center" vertical="center"/>
    </xf>
    <xf numFmtId="0" fontId="45" fillId="26" borderId="18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16" xfId="0" applyFont="1" applyFill="1" applyBorder="1" applyAlignment="1">
      <alignment horizontal="center" vertical="center"/>
    </xf>
    <xf numFmtId="3" fontId="45" fillId="26" borderId="18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 vertical="center"/>
    </xf>
    <xf numFmtId="3" fontId="45" fillId="26" borderId="16" xfId="0" applyNumberFormat="1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left" vertical="center"/>
    </xf>
    <xf numFmtId="0" fontId="54" fillId="26" borderId="0" xfId="0" applyFont="1" applyFill="1" applyBorder="1" applyAlignment="1">
      <alignment horizontal="left" vertical="center"/>
    </xf>
    <xf numFmtId="0" fontId="54" fillId="26" borderId="30" xfId="0" applyFont="1" applyFill="1" applyBorder="1" applyAlignment="1">
      <alignment horizontal="left" vertical="center"/>
    </xf>
    <xf numFmtId="3" fontId="45" fillId="26" borderId="18" xfId="0" applyNumberFormat="1" applyFont="1" applyFill="1" applyBorder="1" applyAlignment="1">
      <alignment horizontal="right"/>
    </xf>
    <xf numFmtId="3" fontId="45" fillId="26" borderId="0" xfId="0" applyNumberFormat="1" applyFont="1" applyFill="1" applyBorder="1" applyAlignment="1">
      <alignment horizontal="right"/>
    </xf>
    <xf numFmtId="3" fontId="45" fillId="26" borderId="16" xfId="0" applyNumberFormat="1" applyFont="1" applyFill="1" applyBorder="1" applyAlignment="1">
      <alignment horizontal="right"/>
    </xf>
    <xf numFmtId="0" fontId="51" fillId="26" borderId="0" xfId="0" applyFont="1" applyFill="1" applyBorder="1"/>
    <xf numFmtId="0" fontId="45" fillId="26" borderId="30" xfId="0" applyFont="1" applyFill="1" applyBorder="1"/>
    <xf numFmtId="0" fontId="47" fillId="26" borderId="33" xfId="0" applyFont="1" applyFill="1" applyBorder="1"/>
    <xf numFmtId="0" fontId="45" fillId="26" borderId="34" xfId="0" applyFont="1" applyFill="1" applyBorder="1"/>
    <xf numFmtId="0" fontId="45" fillId="26" borderId="35" xfId="0" applyFont="1" applyFill="1" applyBorder="1"/>
    <xf numFmtId="0" fontId="45" fillId="26" borderId="35" xfId="0" applyFont="1" applyFill="1" applyBorder="1" applyAlignment="1">
      <alignment horizontal="right"/>
    </xf>
    <xf numFmtId="3" fontId="45" fillId="26" borderId="14" xfId="0" applyNumberFormat="1" applyFont="1" applyFill="1" applyBorder="1"/>
    <xf numFmtId="3" fontId="45" fillId="26" borderId="34" xfId="0" applyNumberFormat="1" applyFont="1" applyFill="1" applyBorder="1"/>
    <xf numFmtId="3" fontId="45" fillId="26" borderId="36" xfId="0" applyNumberFormat="1" applyFont="1" applyFill="1" applyBorder="1"/>
    <xf numFmtId="0" fontId="45" fillId="26" borderId="0" xfId="0" applyFont="1" applyFill="1" applyBorder="1" applyAlignment="1">
      <alignment horizontal="right"/>
    </xf>
    <xf numFmtId="0" fontId="51" fillId="26" borderId="39" xfId="0" applyFont="1" applyFill="1" applyBorder="1" applyAlignment="1">
      <alignment horizontal="center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6" fillId="26" borderId="30" xfId="0" applyFont="1" applyFill="1" applyBorder="1" applyAlignment="1">
      <alignment horizontal="left" vertical="center"/>
    </xf>
    <xf numFmtId="166" fontId="45" fillId="26" borderId="18" xfId="0" applyNumberFormat="1" applyFont="1" applyFill="1" applyBorder="1" applyAlignment="1">
      <alignment horizontal="right"/>
    </xf>
    <xf numFmtId="166" fontId="45" fillId="26" borderId="0" xfId="0" applyNumberFormat="1" applyFont="1" applyFill="1" applyBorder="1" applyAlignment="1">
      <alignment horizontal="right"/>
    </xf>
    <xf numFmtId="166" fontId="45" fillId="26" borderId="16" xfId="0" applyNumberFormat="1" applyFont="1" applyFill="1" applyBorder="1" applyAlignment="1">
      <alignment horizontal="right"/>
    </xf>
    <xf numFmtId="166" fontId="45" fillId="0" borderId="18" xfId="0" applyNumberFormat="1" applyFont="1" applyFill="1" applyBorder="1" applyAlignment="1">
      <alignment horizontal="right"/>
    </xf>
    <xf numFmtId="166" fontId="45" fillId="0" borderId="0" xfId="0" applyNumberFormat="1" applyFont="1" applyFill="1" applyBorder="1" applyAlignment="1">
      <alignment horizontal="right"/>
    </xf>
    <xf numFmtId="166" fontId="45" fillId="0" borderId="16" xfId="0" applyNumberFormat="1" applyFont="1" applyFill="1" applyBorder="1" applyAlignment="1">
      <alignment horizontal="right"/>
    </xf>
    <xf numFmtId="166" fontId="45" fillId="0" borderId="0" xfId="0" applyNumberFormat="1" applyFont="1" applyFill="1"/>
    <xf numFmtId="0" fontId="47" fillId="26" borderId="15" xfId="0" applyFont="1" applyFill="1" applyBorder="1"/>
    <xf numFmtId="166" fontId="45" fillId="26" borderId="18" xfId="0" applyNumberFormat="1" applyFont="1" applyFill="1" applyBorder="1"/>
    <xf numFmtId="166" fontId="45" fillId="26" borderId="0" xfId="0" applyNumberFormat="1" applyFont="1" applyFill="1" applyBorder="1"/>
    <xf numFmtId="166" fontId="45" fillId="26" borderId="16" xfId="0" applyNumberFormat="1" applyFont="1" applyFill="1" applyBorder="1"/>
    <xf numFmtId="0" fontId="51" fillId="26" borderId="34" xfId="0" applyFont="1" applyFill="1" applyBorder="1" applyAlignment="1">
      <alignment horizontal="left" vertical="center"/>
    </xf>
    <xf numFmtId="3" fontId="45" fillId="26" borderId="0" xfId="0" applyNumberFormat="1" applyFont="1" applyFill="1"/>
    <xf numFmtId="0" fontId="51" fillId="26" borderId="41" xfId="0" applyFont="1" applyFill="1" applyBorder="1" applyAlignment="1">
      <alignment horizontal="center"/>
    </xf>
    <xf numFmtId="0" fontId="45" fillId="26" borderId="42" xfId="0" applyFont="1" applyFill="1" applyBorder="1" applyAlignment="1">
      <alignment horizontal="center"/>
    </xf>
    <xf numFmtId="0" fontId="45" fillId="26" borderId="23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3" xfId="0" applyFont="1" applyFill="1" applyBorder="1" applyAlignment="1">
      <alignment horizontal="center"/>
    </xf>
    <xf numFmtId="0" fontId="45" fillId="26" borderId="44" xfId="0" applyFont="1" applyFill="1" applyBorder="1" applyAlignment="1">
      <alignment horizontal="center"/>
    </xf>
    <xf numFmtId="0" fontId="47" fillId="26" borderId="45" xfId="0" applyFont="1" applyFill="1" applyBorder="1" applyAlignment="1">
      <alignment horizontal="left" vertical="center"/>
    </xf>
    <xf numFmtId="0" fontId="51" fillId="26" borderId="45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/>
    </xf>
    <xf numFmtId="0" fontId="45" fillId="26" borderId="30" xfId="0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/>
    </xf>
    <xf numFmtId="3" fontId="45" fillId="26" borderId="16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right"/>
    </xf>
    <xf numFmtId="3" fontId="45" fillId="26" borderId="0" xfId="0" applyNumberFormat="1" applyFont="1" applyFill="1" applyBorder="1"/>
    <xf numFmtId="3" fontId="45" fillId="26" borderId="30" xfId="0" applyNumberFormat="1" applyFont="1" applyFill="1" applyBorder="1"/>
    <xf numFmtId="3" fontId="45" fillId="26" borderId="16" xfId="0" applyNumberFormat="1" applyFont="1" applyFill="1" applyBorder="1"/>
    <xf numFmtId="3" fontId="45" fillId="26" borderId="18" xfId="0" applyNumberFormat="1" applyFont="1" applyFill="1" applyBorder="1"/>
    <xf numFmtId="166" fontId="45" fillId="28" borderId="0" xfId="0" applyNumberFormat="1" applyFont="1" applyFill="1" applyBorder="1"/>
    <xf numFmtId="3" fontId="45" fillId="28" borderId="30" xfId="0" applyNumberFormat="1" applyFont="1" applyFill="1" applyBorder="1"/>
    <xf numFmtId="3" fontId="45" fillId="28" borderId="0" xfId="0" applyNumberFormat="1" applyFont="1" applyFill="1" applyBorder="1"/>
    <xf numFmtId="3" fontId="45" fillId="28" borderId="16" xfId="0" applyNumberFormat="1" applyFont="1" applyFill="1" applyBorder="1"/>
    <xf numFmtId="165" fontId="45" fillId="26" borderId="18" xfId="0" applyNumberFormat="1" applyFont="1" applyFill="1" applyBorder="1"/>
    <xf numFmtId="165" fontId="45" fillId="26" borderId="0" xfId="0" applyNumberFormat="1" applyFont="1" applyFill="1" applyBorder="1"/>
    <xf numFmtId="165" fontId="45" fillId="26" borderId="30" xfId="0" applyNumberFormat="1" applyFont="1" applyFill="1" applyBorder="1"/>
    <xf numFmtId="3" fontId="45" fillId="26" borderId="35" xfId="0" applyNumberFormat="1" applyFont="1" applyFill="1" applyBorder="1"/>
    <xf numFmtId="3" fontId="45" fillId="28" borderId="34" xfId="0" applyNumberFormat="1" applyFont="1" applyFill="1" applyBorder="1"/>
    <xf numFmtId="3" fontId="45" fillId="28" borderId="35" xfId="0" applyNumberFormat="1" applyFont="1" applyFill="1" applyBorder="1"/>
    <xf numFmtId="3" fontId="45" fillId="28" borderId="36" xfId="0" applyNumberFormat="1" applyFont="1" applyFill="1" applyBorder="1"/>
    <xf numFmtId="165" fontId="45" fillId="26" borderId="30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/>
    <xf numFmtId="166" fontId="45" fillId="26" borderId="30" xfId="0" applyNumberFormat="1" applyFont="1" applyFill="1" applyBorder="1" applyAlignment="1">
      <alignment horizontal="right"/>
    </xf>
    <xf numFmtId="0" fontId="45" fillId="26" borderId="18" xfId="0" applyFont="1" applyFill="1" applyBorder="1"/>
    <xf numFmtId="0" fontId="45" fillId="28" borderId="30" xfId="0" applyFont="1" applyFill="1" applyBorder="1"/>
    <xf numFmtId="0" fontId="45" fillId="28" borderId="16" xfId="0" applyFont="1" applyFill="1" applyBorder="1"/>
    <xf numFmtId="165" fontId="45" fillId="26" borderId="14" xfId="0" applyNumberFormat="1" applyFont="1" applyFill="1" applyBorder="1"/>
    <xf numFmtId="165" fontId="45" fillId="26" borderId="34" xfId="0" applyNumberFormat="1" applyFont="1" applyFill="1" applyBorder="1"/>
    <xf numFmtId="165" fontId="45" fillId="26" borderId="35" xfId="0" applyNumberFormat="1" applyFont="1" applyFill="1" applyBorder="1"/>
    <xf numFmtId="0" fontId="45" fillId="28" borderId="34" xfId="0" applyFont="1" applyFill="1" applyBorder="1"/>
    <xf numFmtId="0" fontId="45" fillId="28" borderId="35" xfId="0" applyFont="1" applyFill="1" applyBorder="1"/>
    <xf numFmtId="0" fontId="45" fillId="28" borderId="36" xfId="0" applyFont="1" applyFill="1" applyBorder="1"/>
    <xf numFmtId="165" fontId="45" fillId="26" borderId="0" xfId="0" applyNumberFormat="1" applyFont="1" applyFill="1"/>
    <xf numFmtId="0" fontId="45" fillId="26" borderId="31" xfId="0" applyFont="1" applyFill="1" applyBorder="1" applyAlignment="1">
      <alignment horizontal="center"/>
    </xf>
    <xf numFmtId="166" fontId="45" fillId="26" borderId="30" xfId="0" applyNumberFormat="1" applyFont="1" applyFill="1" applyBorder="1"/>
    <xf numFmtId="166" fontId="45" fillId="26" borderId="31" xfId="0" applyNumberFormat="1" applyFont="1" applyFill="1" applyBorder="1"/>
    <xf numFmtId="166" fontId="45" fillId="28" borderId="30" xfId="0" applyNumberFormat="1" applyFont="1" applyFill="1" applyBorder="1"/>
    <xf numFmtId="166" fontId="45" fillId="28" borderId="31" xfId="0" applyNumberFormat="1" applyFont="1" applyFill="1" applyBorder="1"/>
    <xf numFmtId="166" fontId="45" fillId="28" borderId="16" xfId="0" applyNumberFormat="1" applyFont="1" applyFill="1" applyBorder="1"/>
    <xf numFmtId="0" fontId="45" fillId="26" borderId="31" xfId="0" applyFont="1" applyFill="1" applyBorder="1"/>
    <xf numFmtId="165" fontId="45" fillId="26" borderId="31" xfId="0" applyNumberFormat="1" applyFont="1" applyFill="1" applyBorder="1"/>
    <xf numFmtId="3" fontId="45" fillId="0" borderId="62" xfId="0" applyNumberFormat="1" applyFont="1" applyFill="1" applyBorder="1"/>
    <xf numFmtId="3" fontId="45" fillId="26" borderId="31" xfId="0" applyNumberFormat="1" applyFont="1" applyFill="1" applyBorder="1"/>
    <xf numFmtId="0" fontId="45" fillId="0" borderId="63" xfId="0" applyFont="1" applyFill="1" applyBorder="1"/>
    <xf numFmtId="0" fontId="45" fillId="26" borderId="67" xfId="0" applyFont="1" applyFill="1" applyBorder="1"/>
    <xf numFmtId="0" fontId="45" fillId="0" borderId="67" xfId="0" applyFont="1" applyFill="1" applyBorder="1"/>
    <xf numFmtId="165" fontId="45" fillId="26" borderId="46" xfId="0" applyNumberFormat="1" applyFont="1" applyFill="1" applyBorder="1"/>
    <xf numFmtId="165" fontId="45" fillId="26" borderId="36" xfId="0" applyNumberFormat="1" applyFont="1" applyFill="1" applyBorder="1"/>
    <xf numFmtId="0" fontId="45" fillId="26" borderId="40" xfId="0" applyFont="1" applyFill="1" applyBorder="1" applyAlignment="1">
      <alignment horizontal="center"/>
    </xf>
    <xf numFmtId="0" fontId="53" fillId="27" borderId="32" xfId="0" applyFont="1" applyFill="1" applyBorder="1" applyAlignment="1">
      <alignment vertical="center"/>
    </xf>
    <xf numFmtId="0" fontId="53" fillId="27" borderId="38" xfId="0" applyFont="1" applyFill="1" applyBorder="1" applyAlignment="1">
      <alignment vertical="center"/>
    </xf>
    <xf numFmtId="0" fontId="45" fillId="26" borderId="22" xfId="0" applyFont="1" applyFill="1" applyBorder="1" applyAlignment="1">
      <alignment horizontal="center"/>
    </xf>
    <xf numFmtId="0" fontId="51" fillId="26" borderId="0" xfId="0" applyFont="1" applyFill="1"/>
    <xf numFmtId="0" fontId="45" fillId="26" borderId="47" xfId="0" applyFont="1" applyFill="1" applyBorder="1"/>
    <xf numFmtId="0" fontId="45" fillId="26" borderId="48" xfId="0" applyFont="1" applyFill="1" applyBorder="1"/>
    <xf numFmtId="17" fontId="45" fillId="26" borderId="49" xfId="0" applyNumberFormat="1" applyFont="1" applyFill="1" applyBorder="1"/>
    <xf numFmtId="17" fontId="45" fillId="26" borderId="50" xfId="0" applyNumberFormat="1" applyFont="1" applyFill="1" applyBorder="1"/>
    <xf numFmtId="0" fontId="45" fillId="26" borderId="33" xfId="0" applyFont="1" applyFill="1" applyBorder="1" applyAlignment="1">
      <alignment horizontal="left" vertical="center"/>
    </xf>
    <xf numFmtId="0" fontId="45" fillId="26" borderId="14" xfId="0" applyFont="1" applyFill="1" applyBorder="1" applyAlignment="1">
      <alignment horizontal="right"/>
    </xf>
    <xf numFmtId="164" fontId="45" fillId="26" borderId="0" xfId="0" applyNumberFormat="1" applyFont="1" applyFill="1" applyAlignment="1"/>
    <xf numFmtId="164" fontId="45" fillId="26" borderId="0" xfId="0" applyNumberFormat="1" applyFont="1" applyFill="1"/>
    <xf numFmtId="3" fontId="45" fillId="26" borderId="46" xfId="0" applyNumberFormat="1" applyFont="1" applyFill="1" applyBorder="1"/>
    <xf numFmtId="0" fontId="51" fillId="26" borderId="51" xfId="0" applyFont="1" applyFill="1" applyBorder="1" applyAlignment="1">
      <alignment horizontal="center"/>
    </xf>
    <xf numFmtId="0" fontId="45" fillId="26" borderId="18" xfId="0" applyFont="1" applyFill="1" applyBorder="1" applyAlignment="1">
      <alignment horizontal="center"/>
    </xf>
    <xf numFmtId="0" fontId="51" fillId="26" borderId="34" xfId="0" applyFont="1" applyFill="1" applyBorder="1"/>
    <xf numFmtId="0" fontId="45" fillId="27" borderId="27" xfId="0" applyFont="1" applyFill="1" applyBorder="1" applyAlignment="1">
      <alignment horizontal="center"/>
    </xf>
    <xf numFmtId="165" fontId="45" fillId="0" borderId="30" xfId="0" applyNumberFormat="1" applyFont="1" applyBorder="1" applyAlignment="1">
      <alignment horizontal="right"/>
    </xf>
    <xf numFmtId="165" fontId="45" fillId="27" borderId="27" xfId="0" applyNumberFormat="1" applyFont="1" applyFill="1" applyBorder="1" applyAlignment="1">
      <alignment horizontal="right"/>
    </xf>
    <xf numFmtId="3" fontId="45" fillId="0" borderId="30" xfId="0" applyNumberFormat="1" applyFont="1" applyBorder="1" applyAlignment="1">
      <alignment horizontal="right"/>
    </xf>
    <xf numFmtId="1" fontId="45" fillId="0" borderId="30" xfId="0" applyNumberFormat="1" applyFont="1" applyBorder="1" applyAlignment="1">
      <alignment horizontal="right"/>
    </xf>
    <xf numFmtId="165" fontId="45" fillId="0" borderId="30" xfId="0" applyNumberFormat="1" applyFont="1" applyFill="1" applyBorder="1" applyAlignment="1">
      <alignment horizontal="right"/>
    </xf>
    <xf numFmtId="2" fontId="45" fillId="0" borderId="30" xfId="0" applyNumberFormat="1" applyFont="1" applyBorder="1" applyAlignment="1">
      <alignment horizontal="right"/>
    </xf>
    <xf numFmtId="165" fontId="45" fillId="0" borderId="35" xfId="0" applyNumberFormat="1" applyFont="1" applyFill="1" applyBorder="1" applyAlignment="1">
      <alignment horizontal="right"/>
    </xf>
    <xf numFmtId="165" fontId="45" fillId="0" borderId="38" xfId="0" applyNumberFormat="1" applyFont="1" applyBorder="1" applyAlignment="1">
      <alignment horizontal="right"/>
    </xf>
    <xf numFmtId="165" fontId="45" fillId="0" borderId="16" xfId="0" applyNumberFormat="1" applyFont="1" applyFill="1" applyBorder="1" applyAlignment="1">
      <alignment horizontal="right"/>
    </xf>
    <xf numFmtId="165" fontId="45" fillId="0" borderId="36" xfId="0" applyNumberFormat="1" applyFont="1" applyFill="1" applyBorder="1" applyAlignment="1">
      <alignment horizontal="right"/>
    </xf>
    <xf numFmtId="165" fontId="45" fillId="28" borderId="0" xfId="0" applyNumberFormat="1" applyFont="1" applyFill="1" applyBorder="1"/>
    <xf numFmtId="165" fontId="45" fillId="28" borderId="30" xfId="0" applyNumberFormat="1" applyFont="1" applyFill="1" applyBorder="1"/>
    <xf numFmtId="165" fontId="45" fillId="28" borderId="31" xfId="0" applyNumberFormat="1" applyFont="1" applyFill="1" applyBorder="1"/>
    <xf numFmtId="165" fontId="45" fillId="28" borderId="16" xfId="0" applyNumberFormat="1" applyFont="1" applyFill="1" applyBorder="1"/>
    <xf numFmtId="165" fontId="45" fillId="0" borderId="17" xfId="0" applyNumberFormat="1" applyFont="1" applyFill="1" applyBorder="1" applyAlignment="1">
      <alignment horizontal="center"/>
    </xf>
    <xf numFmtId="165" fontId="45" fillId="26" borderId="0" xfId="0" applyNumberFormat="1" applyFont="1" applyFill="1" applyAlignment="1">
      <alignment horizontal="right"/>
    </xf>
    <xf numFmtId="166" fontId="45" fillId="26" borderId="0" xfId="0" applyNumberFormat="1" applyFont="1" applyFill="1" applyAlignment="1">
      <alignment horizontal="right"/>
    </xf>
    <xf numFmtId="0" fontId="45" fillId="28" borderId="0" xfId="0" applyFont="1" applyFill="1"/>
    <xf numFmtId="165" fontId="45" fillId="0" borderId="13" xfId="0" applyNumberFormat="1" applyFont="1" applyFill="1" applyBorder="1" applyAlignment="1">
      <alignment horizontal="center"/>
    </xf>
    <xf numFmtId="165" fontId="45" fillId="0" borderId="0" xfId="0" applyNumberFormat="1" applyFont="1" applyFill="1" applyAlignment="1">
      <alignment horizontal="right"/>
    </xf>
    <xf numFmtId="0" fontId="45" fillId="26" borderId="0" xfId="0" applyFont="1" applyFill="1" applyBorder="1" applyAlignment="1">
      <alignment horizontal="center" vertical="center"/>
    </xf>
    <xf numFmtId="0" fontId="45" fillId="26" borderId="39" xfId="0" applyFont="1" applyFill="1" applyBorder="1" applyAlignment="1">
      <alignment horizontal="center"/>
    </xf>
    <xf numFmtId="3" fontId="45" fillId="0" borderId="0" xfId="0" applyNumberFormat="1" applyFont="1" applyFill="1" applyBorder="1"/>
    <xf numFmtId="3" fontId="45" fillId="0" borderId="30" xfId="0" applyNumberFormat="1" applyFont="1" applyFill="1" applyBorder="1"/>
    <xf numFmtId="3" fontId="45" fillId="0" borderId="31" xfId="0" applyNumberFormat="1" applyFont="1" applyFill="1" applyBorder="1"/>
    <xf numFmtId="3" fontId="45" fillId="0" borderId="16" xfId="0" applyNumberFormat="1" applyFont="1" applyFill="1" applyBorder="1"/>
    <xf numFmtId="3" fontId="45" fillId="0" borderId="64" xfId="0" applyNumberFormat="1" applyFont="1" applyFill="1" applyBorder="1"/>
    <xf numFmtId="3" fontId="45" fillId="0" borderId="65" xfId="0" applyNumberFormat="1" applyFont="1" applyFill="1" applyBorder="1"/>
    <xf numFmtId="3" fontId="45" fillId="0" borderId="66" xfId="0" applyNumberFormat="1" applyFont="1" applyFill="1" applyBorder="1"/>
    <xf numFmtId="3" fontId="45" fillId="0" borderId="0" xfId="0" applyNumberFormat="1" applyFont="1" applyFill="1"/>
    <xf numFmtId="3" fontId="45" fillId="0" borderId="68" xfId="0" applyNumberFormat="1" applyFont="1" applyFill="1" applyBorder="1"/>
    <xf numFmtId="3" fontId="45" fillId="0" borderId="69" xfId="0" applyNumberFormat="1" applyFont="1" applyFill="1" applyBorder="1"/>
    <xf numFmtId="1" fontId="45" fillId="0" borderId="0" xfId="0" applyNumberFormat="1" applyFont="1" applyFill="1"/>
    <xf numFmtId="1" fontId="45" fillId="0" borderId="30" xfId="0" applyNumberFormat="1" applyFont="1" applyFill="1" applyBorder="1"/>
    <xf numFmtId="1" fontId="45" fillId="0" borderId="31" xfId="0" applyNumberFormat="1" applyFont="1" applyFill="1" applyBorder="1"/>
    <xf numFmtId="1" fontId="45" fillId="0" borderId="16" xfId="0" applyNumberFormat="1" applyFont="1" applyFill="1" applyBorder="1"/>
    <xf numFmtId="3" fontId="45" fillId="0" borderId="70" xfId="0" applyNumberFormat="1" applyFont="1" applyFill="1" applyBorder="1"/>
    <xf numFmtId="3" fontId="45" fillId="0" borderId="71" xfId="0" applyNumberFormat="1" applyFont="1" applyFill="1" applyBorder="1"/>
    <xf numFmtId="3" fontId="45" fillId="0" borderId="72" xfId="0" applyNumberFormat="1" applyFont="1" applyFill="1" applyBorder="1"/>
    <xf numFmtId="165" fontId="45" fillId="0" borderId="18" xfId="0" applyNumberFormat="1" applyFont="1" applyFill="1" applyBorder="1"/>
    <xf numFmtId="165" fontId="45" fillId="0" borderId="0" xfId="0" applyNumberFormat="1" applyFont="1" applyFill="1" applyBorder="1"/>
    <xf numFmtId="165" fontId="45" fillId="0" borderId="30" xfId="0" applyNumberFormat="1" applyFont="1" applyFill="1" applyBorder="1"/>
    <xf numFmtId="165" fontId="45" fillId="0" borderId="31" xfId="0" applyNumberFormat="1" applyFont="1" applyFill="1" applyBorder="1"/>
    <xf numFmtId="165" fontId="45" fillId="0" borderId="16" xfId="0" applyNumberFormat="1" applyFont="1" applyFill="1" applyBorder="1"/>
    <xf numFmtId="165" fontId="45" fillId="0" borderId="62" xfId="0" applyNumberFormat="1" applyFont="1" applyFill="1" applyBorder="1"/>
    <xf numFmtId="165" fontId="45" fillId="0" borderId="65" xfId="0" applyNumberFormat="1" applyFont="1" applyFill="1" applyBorder="1"/>
    <xf numFmtId="165" fontId="45" fillId="0" borderId="66" xfId="0" applyNumberFormat="1" applyFont="1" applyFill="1" applyBorder="1"/>
    <xf numFmtId="165" fontId="45" fillId="0" borderId="0" xfId="0" applyNumberFormat="1" applyFont="1" applyFill="1"/>
    <xf numFmtId="165" fontId="45" fillId="0" borderId="64" xfId="0" applyNumberFormat="1" applyFont="1" applyFill="1" applyBorder="1"/>
    <xf numFmtId="165" fontId="45" fillId="0" borderId="68" xfId="0" applyNumberFormat="1" applyFont="1" applyFill="1" applyBorder="1"/>
    <xf numFmtId="165" fontId="45" fillId="0" borderId="69" xfId="0" applyNumberFormat="1" applyFont="1" applyFill="1" applyBorder="1"/>
    <xf numFmtId="165" fontId="45" fillId="0" borderId="70" xfId="0" applyNumberFormat="1" applyFont="1" applyFill="1" applyBorder="1"/>
    <xf numFmtId="165" fontId="45" fillId="0" borderId="71" xfId="0" applyNumberFormat="1" applyFont="1" applyFill="1" applyBorder="1"/>
    <xf numFmtId="165" fontId="45" fillId="0" borderId="72" xfId="0" applyNumberFormat="1" applyFont="1" applyFill="1" applyBorder="1"/>
    <xf numFmtId="0" fontId="45" fillId="26" borderId="45" xfId="0" applyFont="1" applyFill="1" applyBorder="1"/>
    <xf numFmtId="1" fontId="45" fillId="0" borderId="0" xfId="0" applyNumberFormat="1" applyFont="1" applyFill="1" applyBorder="1"/>
    <xf numFmtId="0" fontId="45" fillId="26" borderId="45" xfId="0" applyFont="1" applyFill="1" applyBorder="1" applyAlignment="1">
      <alignment horizontal="center"/>
    </xf>
    <xf numFmtId="0" fontId="49" fillId="0" borderId="48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53" fillId="27" borderId="53" xfId="0" applyFont="1" applyFill="1" applyBorder="1" applyAlignment="1">
      <alignment horizontal="left" vertical="center"/>
    </xf>
    <xf numFmtId="0" fontId="53" fillId="27" borderId="54" xfId="0" applyFont="1" applyFill="1" applyBorder="1" applyAlignment="1">
      <alignment horizontal="left" vertical="center"/>
    </xf>
    <xf numFmtId="0" fontId="53" fillId="27" borderId="55" xfId="0" applyFont="1" applyFill="1" applyBorder="1" applyAlignment="1">
      <alignment horizontal="left" vertical="center"/>
    </xf>
    <xf numFmtId="0" fontId="49" fillId="0" borderId="56" xfId="0" applyFont="1" applyBorder="1" applyAlignment="1">
      <alignment horizontal="center" wrapText="1"/>
    </xf>
    <xf numFmtId="0" fontId="49" fillId="0" borderId="49" xfId="0" applyFont="1" applyBorder="1" applyAlignment="1">
      <alignment horizontal="center" wrapText="1"/>
    </xf>
    <xf numFmtId="0" fontId="49" fillId="0" borderId="50" xfId="0" applyFont="1" applyBorder="1" applyAlignment="1">
      <alignment horizontal="center" wrapText="1"/>
    </xf>
    <xf numFmtId="0" fontId="49" fillId="0" borderId="4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5" fillId="26" borderId="58" xfId="0" applyFont="1" applyFill="1" applyBorder="1" applyAlignment="1">
      <alignment horizontal="center"/>
    </xf>
    <xf numFmtId="0" fontId="45" fillId="26" borderId="20" xfId="0" applyFont="1" applyFill="1" applyBorder="1" applyAlignment="1">
      <alignment horizontal="center"/>
    </xf>
    <xf numFmtId="0" fontId="45" fillId="26" borderId="40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60" xfId="0" applyFont="1" applyFill="1" applyBorder="1" applyAlignment="1">
      <alignment horizontal="center" vertical="center"/>
    </xf>
    <xf numFmtId="0" fontId="45" fillId="26" borderId="23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6" fillId="26" borderId="37" xfId="0" applyFont="1" applyFill="1" applyBorder="1" applyAlignment="1">
      <alignment horizontal="left" vertical="center"/>
    </xf>
    <xf numFmtId="0" fontId="46" fillId="26" borderId="32" xfId="0" applyFont="1" applyFill="1" applyBorder="1" applyAlignment="1">
      <alignment horizontal="left" vertical="center"/>
    </xf>
    <xf numFmtId="0" fontId="46" fillId="26" borderId="61" xfId="0" applyFont="1" applyFill="1" applyBorder="1" applyAlignment="1">
      <alignment horizontal="left" vertical="center"/>
    </xf>
    <xf numFmtId="0" fontId="46" fillId="26" borderId="52" xfId="0" applyFont="1" applyFill="1" applyBorder="1" applyAlignment="1">
      <alignment horizontal="left" vertical="center"/>
    </xf>
    <xf numFmtId="0" fontId="46" fillId="26" borderId="23" xfId="0" applyFont="1" applyFill="1" applyBorder="1" applyAlignment="1">
      <alignment horizontal="left" vertical="center"/>
    </xf>
    <xf numFmtId="0" fontId="46" fillId="26" borderId="22" xfId="0" applyFont="1" applyFill="1" applyBorder="1" applyAlignment="1">
      <alignment horizontal="left" vertical="center"/>
    </xf>
    <xf numFmtId="0" fontId="51" fillId="26" borderId="51" xfId="0" applyFont="1" applyFill="1" applyBorder="1" applyAlignment="1">
      <alignment horizontal="center" vertical="center"/>
    </xf>
    <xf numFmtId="0" fontId="51" fillId="26" borderId="42" xfId="0" applyFont="1" applyFill="1" applyBorder="1" applyAlignment="1">
      <alignment horizontal="center" vertical="center"/>
    </xf>
    <xf numFmtId="0" fontId="46" fillId="26" borderId="59" xfId="0" applyFont="1" applyFill="1" applyBorder="1" applyAlignment="1">
      <alignment horizontal="left" vertical="center"/>
    </xf>
    <xf numFmtId="0" fontId="46" fillId="26" borderId="60" xfId="0" applyFont="1" applyFill="1" applyBorder="1" applyAlignment="1">
      <alignment horizontal="left" vertical="center"/>
    </xf>
    <xf numFmtId="0" fontId="46" fillId="26" borderId="45" xfId="0" applyFont="1" applyFill="1" applyBorder="1" applyAlignment="1">
      <alignment horizontal="left" vertical="center"/>
    </xf>
    <xf numFmtId="0" fontId="51" fillId="26" borderId="41" xfId="0" applyFont="1" applyFill="1" applyBorder="1" applyAlignment="1">
      <alignment horizontal="center" vertical="center"/>
    </xf>
    <xf numFmtId="0" fontId="45" fillId="26" borderId="45" xfId="0" applyFont="1" applyFill="1" applyBorder="1" applyAlignment="1">
      <alignment horizontal="center" vertical="center"/>
    </xf>
    <xf numFmtId="0" fontId="45" fillId="26" borderId="22" xfId="0" applyFont="1" applyFill="1" applyBorder="1" applyAlignment="1">
      <alignment horizontal="center" vertical="center"/>
    </xf>
    <xf numFmtId="0" fontId="45" fillId="26" borderId="38" xfId="0" applyFont="1" applyFill="1" applyBorder="1" applyAlignment="1">
      <alignment horizontal="center" vertical="center"/>
    </xf>
    <xf numFmtId="0" fontId="45" fillId="26" borderId="44" xfId="0" applyFont="1" applyFill="1" applyBorder="1" applyAlignment="1">
      <alignment horizontal="center" vertical="center"/>
    </xf>
    <xf numFmtId="0" fontId="51" fillId="26" borderId="37" xfId="0" applyFont="1" applyFill="1" applyBorder="1" applyAlignment="1">
      <alignment horizontal="left" vertical="center" wrapText="1"/>
    </xf>
    <xf numFmtId="0" fontId="51" fillId="26" borderId="38" xfId="0" applyFont="1" applyFill="1" applyBorder="1" applyAlignment="1">
      <alignment horizontal="left" vertical="center" wrapText="1"/>
    </xf>
    <xf numFmtId="0" fontId="51" fillId="26" borderId="33" xfId="0" applyFont="1" applyFill="1" applyBorder="1" applyAlignment="1">
      <alignment horizontal="left" vertical="center" wrapText="1"/>
    </xf>
    <xf numFmtId="0" fontId="51" fillId="26" borderId="36" xfId="0" applyFont="1" applyFill="1" applyBorder="1" applyAlignment="1">
      <alignment horizontal="left" vertical="center" wrapText="1"/>
    </xf>
    <xf numFmtId="0" fontId="45" fillId="26" borderId="49" xfId="0" applyFont="1" applyFill="1" applyBorder="1" applyAlignment="1">
      <alignment horizontal="center" vertical="center"/>
    </xf>
    <xf numFmtId="0" fontId="45" fillId="26" borderId="50" xfId="0" applyFont="1" applyFill="1" applyBorder="1" applyAlignment="1">
      <alignment horizontal="center" vertical="center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U82"/>
  <sheetViews>
    <sheetView showGridLines="0" tabSelected="1" zoomScale="80" zoomScaleNormal="8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P30" sqref="P30"/>
    </sheetView>
  </sheetViews>
  <sheetFormatPr defaultColWidth="9.140625" defaultRowHeight="14.25" outlineLevelRow="1"/>
  <cols>
    <col min="1" max="4" width="3.140625" style="11" customWidth="1"/>
    <col min="5" max="5" width="35.140625" style="11" customWidth="1"/>
    <col min="6" max="6" width="30.140625" style="11" customWidth="1"/>
    <col min="7" max="7" width="12.85546875" style="11" customWidth="1"/>
    <col min="8" max="10" width="11" style="11" customWidth="1"/>
    <col min="11" max="13" width="10.42578125" style="11" customWidth="1"/>
    <col min="14" max="14" width="5.140625" style="11" customWidth="1"/>
    <col min="15" max="16384" width="9.140625" style="11"/>
  </cols>
  <sheetData>
    <row r="1" spans="2:21" ht="22.5" customHeight="1" thickBot="1">
      <c r="B1" s="10"/>
    </row>
    <row r="2" spans="2:21" ht="30" customHeight="1" thickBot="1">
      <c r="B2" s="279" t="str">
        <f>"Strednodobá predikcia "&amp;H3&amp;" základných makroekonomických ukazovateľov"</f>
        <v>Strednodobá predikcia P2Q-2022 základných makroekonomických ukazovateľov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1"/>
    </row>
    <row r="3" spans="2:21" ht="29.25" customHeight="1">
      <c r="B3" s="271" t="s">
        <v>27</v>
      </c>
      <c r="C3" s="272"/>
      <c r="D3" s="272"/>
      <c r="E3" s="273"/>
      <c r="F3" s="277" t="s">
        <v>63</v>
      </c>
      <c r="G3" s="270" t="s">
        <v>32</v>
      </c>
      <c r="H3" s="285" t="s">
        <v>198</v>
      </c>
      <c r="I3" s="285"/>
      <c r="J3" s="286"/>
      <c r="K3" s="282" t="s">
        <v>204</v>
      </c>
      <c r="L3" s="283"/>
      <c r="M3" s="284"/>
    </row>
    <row r="4" spans="2:21">
      <c r="B4" s="274"/>
      <c r="C4" s="275"/>
      <c r="D4" s="275"/>
      <c r="E4" s="276"/>
      <c r="F4" s="278"/>
      <c r="G4" s="12">
        <v>2021</v>
      </c>
      <c r="H4" s="13">
        <v>2022</v>
      </c>
      <c r="I4" s="13">
        <v>2023</v>
      </c>
      <c r="J4" s="14">
        <v>2024</v>
      </c>
      <c r="K4" s="12">
        <v>2022</v>
      </c>
      <c r="L4" s="12">
        <v>2023</v>
      </c>
      <c r="M4" s="15">
        <v>2024</v>
      </c>
    </row>
    <row r="5" spans="2:21" ht="15" thickBot="1">
      <c r="B5" s="16" t="s">
        <v>11</v>
      </c>
      <c r="C5" s="17"/>
      <c r="D5" s="17"/>
      <c r="E5" s="18"/>
      <c r="F5" s="19"/>
      <c r="G5" s="20"/>
      <c r="H5" s="21"/>
      <c r="I5" s="21"/>
      <c r="J5" s="212"/>
      <c r="K5" s="21"/>
      <c r="L5" s="21"/>
      <c r="M5" s="22"/>
    </row>
    <row r="6" spans="2:21" ht="15">
      <c r="B6" s="23"/>
      <c r="C6" s="24" t="s">
        <v>64</v>
      </c>
      <c r="D6" s="24"/>
      <c r="E6" s="25"/>
      <c r="F6" s="26" t="s">
        <v>160</v>
      </c>
      <c r="G6" s="167">
        <v>2.8195849755303044</v>
      </c>
      <c r="H6" s="28">
        <v>10.399577362310893</v>
      </c>
      <c r="I6" s="28">
        <v>11.138076311158159</v>
      </c>
      <c r="J6" s="167">
        <v>2.2539187266140459</v>
      </c>
      <c r="K6" s="28">
        <v>2.8</v>
      </c>
      <c r="L6" s="28">
        <v>1.3</v>
      </c>
      <c r="M6" s="30">
        <v>-0.5</v>
      </c>
      <c r="O6"/>
      <c r="P6"/>
      <c r="Q6"/>
      <c r="R6"/>
      <c r="S6"/>
      <c r="T6"/>
      <c r="U6"/>
    </row>
    <row r="7" spans="2:21" ht="15">
      <c r="B7" s="23"/>
      <c r="C7" s="24" t="s">
        <v>65</v>
      </c>
      <c r="D7" s="24"/>
      <c r="E7" s="25"/>
      <c r="F7" s="26" t="s">
        <v>160</v>
      </c>
      <c r="G7" s="27">
        <v>3.1577443815123019</v>
      </c>
      <c r="H7" s="28">
        <v>10.823732687820595</v>
      </c>
      <c r="I7" s="28">
        <v>9.7861182565162039</v>
      </c>
      <c r="J7" s="167">
        <v>2.4052282960178388</v>
      </c>
      <c r="K7" s="28">
        <v>2.8</v>
      </c>
      <c r="L7" s="28">
        <v>1.5</v>
      </c>
      <c r="M7" s="30">
        <v>0.1</v>
      </c>
      <c r="O7"/>
      <c r="P7"/>
      <c r="Q7"/>
      <c r="R7"/>
      <c r="S7"/>
      <c r="T7"/>
      <c r="U7"/>
    </row>
    <row r="8" spans="2:21">
      <c r="B8" s="23"/>
      <c r="C8" s="24" t="s">
        <v>16</v>
      </c>
      <c r="D8" s="24"/>
      <c r="E8" s="25"/>
      <c r="F8" s="26" t="s">
        <v>160</v>
      </c>
      <c r="G8" s="32">
        <v>2.3845843442519765</v>
      </c>
      <c r="H8" s="33">
        <v>6.0264353129376218</v>
      </c>
      <c r="I8" s="33">
        <v>5.945846833178166</v>
      </c>
      <c r="J8" s="213">
        <v>2.3152422096734142</v>
      </c>
      <c r="K8" s="28">
        <v>0.20000000000000018</v>
      </c>
      <c r="L8" s="28">
        <v>0.90000000000000036</v>
      </c>
      <c r="M8" s="30">
        <v>0</v>
      </c>
    </row>
    <row r="9" spans="2:21" ht="3.75" customHeight="1">
      <c r="B9" s="23"/>
      <c r="C9" s="24"/>
      <c r="D9" s="24"/>
      <c r="E9" s="25"/>
      <c r="F9" s="26"/>
      <c r="G9" s="32"/>
      <c r="H9" s="33"/>
      <c r="I9" s="33"/>
      <c r="J9" s="213"/>
      <c r="K9" s="33"/>
      <c r="L9" s="33"/>
      <c r="M9" s="34"/>
    </row>
    <row r="10" spans="2:21" ht="15" thickBot="1">
      <c r="B10" s="16" t="s">
        <v>26</v>
      </c>
      <c r="C10" s="17"/>
      <c r="D10" s="17"/>
      <c r="E10" s="18"/>
      <c r="F10" s="19"/>
      <c r="G10" s="35"/>
      <c r="H10" s="36"/>
      <c r="I10" s="36"/>
      <c r="J10" s="214"/>
      <c r="K10" s="36"/>
      <c r="L10" s="36"/>
      <c r="M10" s="37"/>
    </row>
    <row r="11" spans="2:21">
      <c r="B11" s="23"/>
      <c r="C11" s="24" t="s">
        <v>0</v>
      </c>
      <c r="D11" s="24"/>
      <c r="E11" s="25"/>
      <c r="F11" s="26" t="s">
        <v>161</v>
      </c>
      <c r="G11" s="32">
        <v>3.0204717509561476</v>
      </c>
      <c r="H11" s="33">
        <v>1.4284007623555794</v>
      </c>
      <c r="I11" s="33">
        <v>1.918848809440604</v>
      </c>
      <c r="J11" s="213">
        <v>3.4825507400786222</v>
      </c>
      <c r="K11" s="28">
        <v>-1.4</v>
      </c>
      <c r="L11" s="28">
        <v>-0.39999999999999991</v>
      </c>
      <c r="M11" s="30">
        <v>0.89999999999999991</v>
      </c>
    </row>
    <row r="12" spans="2:21">
      <c r="B12" s="23"/>
      <c r="C12" s="24"/>
      <c r="D12" s="24" t="s">
        <v>109</v>
      </c>
      <c r="E12" s="25"/>
      <c r="F12" s="26" t="s">
        <v>161</v>
      </c>
      <c r="G12" s="32">
        <v>1.3506260756432198</v>
      </c>
      <c r="H12" s="33">
        <v>2.6407565020940353</v>
      </c>
      <c r="I12" s="33">
        <v>-1.2873452711576618</v>
      </c>
      <c r="J12" s="213">
        <v>2.9353353652446117</v>
      </c>
      <c r="K12" s="28">
        <v>-0.29999999999999982</v>
      </c>
      <c r="L12" s="28">
        <v>0</v>
      </c>
      <c r="M12" s="30">
        <v>1.5999999999999999</v>
      </c>
    </row>
    <row r="13" spans="2:21">
      <c r="B13" s="23"/>
      <c r="C13" s="24"/>
      <c r="D13" s="24" t="s">
        <v>28</v>
      </c>
      <c r="E13" s="25"/>
      <c r="F13" s="26" t="s">
        <v>161</v>
      </c>
      <c r="G13" s="32">
        <v>1.9052923451476005</v>
      </c>
      <c r="H13" s="33">
        <v>-3.1966223920564403</v>
      </c>
      <c r="I13" s="33">
        <v>0.32427243398507244</v>
      </c>
      <c r="J13" s="213">
        <v>2.031093913292807</v>
      </c>
      <c r="K13" s="28">
        <v>0.29999999999999982</v>
      </c>
      <c r="L13" s="28">
        <v>-0.39999999999999997</v>
      </c>
      <c r="M13" s="30">
        <v>-0.5</v>
      </c>
    </row>
    <row r="14" spans="2:21">
      <c r="B14" s="23"/>
      <c r="C14" s="24"/>
      <c r="D14" s="24" t="s">
        <v>1</v>
      </c>
      <c r="E14" s="25"/>
      <c r="F14" s="26" t="s">
        <v>161</v>
      </c>
      <c r="G14" s="32">
        <v>0.55323782265614341</v>
      </c>
      <c r="H14" s="33">
        <v>6.6444772185312502</v>
      </c>
      <c r="I14" s="33">
        <v>6.9276590636652173</v>
      </c>
      <c r="J14" s="213">
        <v>3.7953252212377748</v>
      </c>
      <c r="K14" s="28">
        <v>-7.1</v>
      </c>
      <c r="L14" s="28">
        <v>-2</v>
      </c>
      <c r="M14" s="30">
        <v>0</v>
      </c>
    </row>
    <row r="15" spans="2:21">
      <c r="B15" s="23"/>
      <c r="C15" s="24"/>
      <c r="D15" s="24" t="s">
        <v>29</v>
      </c>
      <c r="E15" s="25"/>
      <c r="F15" s="26" t="s">
        <v>161</v>
      </c>
      <c r="G15" s="32">
        <v>10.167572089659174</v>
      </c>
      <c r="H15" s="33">
        <v>-0.42550120887302967</v>
      </c>
      <c r="I15" s="33">
        <v>5.1510152872019717</v>
      </c>
      <c r="J15" s="213">
        <v>6.7223666684789691</v>
      </c>
      <c r="K15" s="28">
        <v>-3.4</v>
      </c>
      <c r="L15" s="28">
        <v>-9.9999999999999645E-2</v>
      </c>
      <c r="M15" s="30">
        <v>0.60000000000000053</v>
      </c>
    </row>
    <row r="16" spans="2:21">
      <c r="B16" s="23"/>
      <c r="C16" s="24"/>
      <c r="D16" s="24" t="s">
        <v>30</v>
      </c>
      <c r="E16" s="25"/>
      <c r="F16" s="26" t="s">
        <v>161</v>
      </c>
      <c r="G16" s="32">
        <v>11.121954811690557</v>
      </c>
      <c r="H16" s="33">
        <v>0.39991249063413647</v>
      </c>
      <c r="I16" s="33">
        <v>3.0905304046548565</v>
      </c>
      <c r="J16" s="213">
        <v>6.0990866459011954</v>
      </c>
      <c r="K16" s="28">
        <v>-2.6</v>
      </c>
      <c r="L16" s="28">
        <v>-1.1999999999999997</v>
      </c>
      <c r="M16" s="30">
        <v>0.39999999999999947</v>
      </c>
    </row>
    <row r="17" spans="2:19">
      <c r="B17" s="23"/>
      <c r="C17" s="24"/>
      <c r="D17" s="24" t="s">
        <v>31</v>
      </c>
      <c r="E17" s="25"/>
      <c r="F17" s="26" t="s">
        <v>163</v>
      </c>
      <c r="G17" s="38">
        <v>2153.9831542552856</v>
      </c>
      <c r="H17" s="39">
        <v>1450.204160794161</v>
      </c>
      <c r="I17" s="39">
        <v>3265.8070316509256</v>
      </c>
      <c r="J17" s="215">
        <v>4028.2305406396663</v>
      </c>
      <c r="K17" s="123">
        <v>-815.49999999999977</v>
      </c>
      <c r="L17" s="123">
        <v>75.600000000000364</v>
      </c>
      <c r="M17" s="124">
        <v>310</v>
      </c>
    </row>
    <row r="18" spans="2:19">
      <c r="B18" s="23"/>
      <c r="C18" s="24" t="s">
        <v>12</v>
      </c>
      <c r="D18" s="24"/>
      <c r="E18" s="25"/>
      <c r="F18" s="26" t="s">
        <v>164</v>
      </c>
      <c r="G18" s="32">
        <v>-0.70341684999999998</v>
      </c>
      <c r="H18" s="33">
        <v>-0.66648142581501313</v>
      </c>
      <c r="I18" s="33">
        <v>-0.90930524303967641</v>
      </c>
      <c r="J18" s="213">
        <v>-0.46248807673517078</v>
      </c>
      <c r="K18" s="123">
        <v>0.8</v>
      </c>
      <c r="L18" s="123">
        <v>0.4</v>
      </c>
      <c r="M18" s="124">
        <v>1.3</v>
      </c>
    </row>
    <row r="19" spans="2:19">
      <c r="B19" s="23"/>
      <c r="C19" s="24" t="s">
        <v>0</v>
      </c>
      <c r="D19" s="24"/>
      <c r="E19" s="25"/>
      <c r="F19" s="26" t="s">
        <v>165</v>
      </c>
      <c r="G19" s="38">
        <v>97122.509000000005</v>
      </c>
      <c r="H19" s="39">
        <v>104446.43749444227</v>
      </c>
      <c r="I19" s="39">
        <v>112779.99674517773</v>
      </c>
      <c r="J19" s="215">
        <v>119409.68137542911</v>
      </c>
      <c r="K19" s="123">
        <v>-1187.1000000000058</v>
      </c>
      <c r="L19" s="123">
        <v>-604.80000000000291</v>
      </c>
      <c r="M19" s="124">
        <v>423.19999999999709</v>
      </c>
    </row>
    <row r="20" spans="2:19" ht="3.75" customHeight="1">
      <c r="B20" s="23"/>
      <c r="C20" s="24"/>
      <c r="D20" s="24"/>
      <c r="E20" s="25"/>
      <c r="F20" s="26"/>
      <c r="G20" s="40"/>
      <c r="H20" s="41"/>
      <c r="I20" s="41"/>
      <c r="J20" s="26"/>
      <c r="K20" s="33"/>
      <c r="L20" s="33"/>
      <c r="M20" s="34"/>
    </row>
    <row r="21" spans="2:19" ht="15" thickBot="1">
      <c r="B21" s="16" t="s">
        <v>7</v>
      </c>
      <c r="C21" s="17"/>
      <c r="D21" s="17"/>
      <c r="E21" s="18"/>
      <c r="F21" s="19"/>
      <c r="G21" s="42"/>
      <c r="H21" s="43"/>
      <c r="I21" s="43"/>
      <c r="J21" s="19"/>
      <c r="K21" s="36"/>
      <c r="L21" s="36"/>
      <c r="M21" s="37"/>
    </row>
    <row r="22" spans="2:19">
      <c r="B22" s="23"/>
      <c r="C22" s="24" t="s">
        <v>10</v>
      </c>
      <c r="D22" s="24"/>
      <c r="E22" s="25"/>
      <c r="F22" s="26" t="s">
        <v>166</v>
      </c>
      <c r="G22" s="38">
        <v>2385.1179999999995</v>
      </c>
      <c r="H22" s="39">
        <v>2421.5940283912105</v>
      </c>
      <c r="I22" s="39">
        <v>2439.6965597872331</v>
      </c>
      <c r="J22" s="215">
        <v>2434.3558306074015</v>
      </c>
      <c r="K22" s="50">
        <v>17.599999999999909</v>
      </c>
      <c r="L22" s="50">
        <v>15.799999999999727</v>
      </c>
      <c r="M22" s="221">
        <v>16.200000000000273</v>
      </c>
    </row>
    <row r="23" spans="2:19">
      <c r="B23" s="23"/>
      <c r="C23" s="24" t="s">
        <v>191</v>
      </c>
      <c r="D23" s="24"/>
      <c r="E23" s="25"/>
      <c r="F23" s="26" t="s">
        <v>169</v>
      </c>
      <c r="G23" s="32">
        <v>-0.58155868732465876</v>
      </c>
      <c r="H23" s="33">
        <v>1.5293175596012816</v>
      </c>
      <c r="I23" s="33">
        <v>0.7475460867422612</v>
      </c>
      <c r="J23" s="213">
        <v>-0.21890956719212795</v>
      </c>
      <c r="K23" s="50">
        <v>0.7</v>
      </c>
      <c r="L23" s="50">
        <v>-0.10000000000000009</v>
      </c>
      <c r="M23" s="221">
        <v>0</v>
      </c>
    </row>
    <row r="24" spans="2:19" ht="16.5">
      <c r="B24" s="23"/>
      <c r="C24" s="24" t="s">
        <v>33</v>
      </c>
      <c r="D24" s="24"/>
      <c r="E24" s="25"/>
      <c r="F24" s="26" t="s">
        <v>167</v>
      </c>
      <c r="G24" s="44">
        <v>187.60950000000003</v>
      </c>
      <c r="H24" s="45">
        <v>182.87845504886326</v>
      </c>
      <c r="I24" s="45">
        <v>182.21231484086692</v>
      </c>
      <c r="J24" s="216">
        <v>180.58800237859523</v>
      </c>
      <c r="K24" s="50">
        <v>-0.59999999999999432</v>
      </c>
      <c r="L24" s="50">
        <v>0.19999999999998863</v>
      </c>
      <c r="M24" s="221">
        <v>-17.800000000000011</v>
      </c>
    </row>
    <row r="25" spans="2:19">
      <c r="B25" s="23"/>
      <c r="C25" s="24" t="s">
        <v>8</v>
      </c>
      <c r="D25" s="24"/>
      <c r="E25" s="25"/>
      <c r="F25" s="26" t="s">
        <v>168</v>
      </c>
      <c r="G25" s="32">
        <v>6.8287711582925708</v>
      </c>
      <c r="H25" s="33">
        <v>6.5412349558158391</v>
      </c>
      <c r="I25" s="33">
        <v>6.5114976821628705</v>
      </c>
      <c r="J25" s="213">
        <v>6.4786944239278448</v>
      </c>
      <c r="K25" s="50">
        <v>-9.9999999999999645E-2</v>
      </c>
      <c r="L25" s="50">
        <v>0</v>
      </c>
      <c r="M25" s="221">
        <v>-0.59999999999999964</v>
      </c>
    </row>
    <row r="26" spans="2:19" ht="16.5">
      <c r="B26" s="23"/>
      <c r="C26" s="24" t="s">
        <v>115</v>
      </c>
      <c r="D26" s="24"/>
      <c r="E26" s="25"/>
      <c r="F26" s="26" t="s">
        <v>168</v>
      </c>
      <c r="G26" s="32">
        <v>6.7061218188648501</v>
      </c>
      <c r="H26" s="33">
        <v>6.4476071092195832</v>
      </c>
      <c r="I26" s="33">
        <v>6.3472102608741947</v>
      </c>
      <c r="J26" s="213">
        <v>6.3286344452285146</v>
      </c>
      <c r="K26" s="50">
        <v>0</v>
      </c>
      <c r="L26" s="50">
        <v>0</v>
      </c>
      <c r="M26" s="221">
        <v>0</v>
      </c>
    </row>
    <row r="27" spans="2:19" ht="16.5">
      <c r="B27" s="23"/>
      <c r="C27" s="24" t="s">
        <v>116</v>
      </c>
      <c r="D27" s="24"/>
      <c r="E27" s="25"/>
      <c r="F27" s="26" t="s">
        <v>160</v>
      </c>
      <c r="G27" s="32">
        <v>3.623100896293721</v>
      </c>
      <c r="H27" s="33">
        <v>-9.9396705967691901E-2</v>
      </c>
      <c r="I27" s="33">
        <v>1.1626116646949072</v>
      </c>
      <c r="J27" s="213">
        <v>3.7095809348398348</v>
      </c>
      <c r="K27" s="50">
        <v>-2.1</v>
      </c>
      <c r="L27" s="50">
        <v>-0.19999999999999996</v>
      </c>
      <c r="M27" s="221">
        <v>0.90000000000000036</v>
      </c>
    </row>
    <row r="28" spans="2:19" ht="16.5">
      <c r="B28" s="23"/>
      <c r="C28" s="24" t="s">
        <v>117</v>
      </c>
      <c r="D28" s="24"/>
      <c r="E28" s="25"/>
      <c r="F28" s="26" t="s">
        <v>160</v>
      </c>
      <c r="G28" s="32">
        <v>6.0940811372951913</v>
      </c>
      <c r="H28" s="33">
        <v>5.9210485287816113</v>
      </c>
      <c r="I28" s="33">
        <v>7.1775856067204984</v>
      </c>
      <c r="J28" s="213">
        <v>6.1107089281186973</v>
      </c>
      <c r="K28" s="50">
        <v>-2</v>
      </c>
      <c r="L28" s="50">
        <v>0.70000000000000018</v>
      </c>
      <c r="M28" s="221">
        <v>0.89999999999999947</v>
      </c>
    </row>
    <row r="29" spans="2:19">
      <c r="B29" s="23"/>
      <c r="C29" s="46" t="s">
        <v>75</v>
      </c>
      <c r="D29" s="46"/>
      <c r="E29" s="47"/>
      <c r="F29" s="48" t="s">
        <v>169</v>
      </c>
      <c r="G29" s="32">
        <v>5.9106629556443693</v>
      </c>
      <c r="H29" s="33">
        <v>7.9578709605703892</v>
      </c>
      <c r="I29" s="33">
        <v>9.6495064619005859</v>
      </c>
      <c r="J29" s="213">
        <v>5.7340046421859796</v>
      </c>
      <c r="K29" s="50">
        <v>1.2999999999999998</v>
      </c>
      <c r="L29" s="50">
        <v>0.29999999999999893</v>
      </c>
      <c r="M29" s="221">
        <v>-9.9999999999999645E-2</v>
      </c>
    </row>
    <row r="30" spans="2:19" ht="16.5">
      <c r="B30" s="23"/>
      <c r="C30" s="24" t="s">
        <v>118</v>
      </c>
      <c r="D30" s="24"/>
      <c r="E30" s="25"/>
      <c r="F30" s="26" t="s">
        <v>160</v>
      </c>
      <c r="G30" s="49">
        <v>5.9126824174384751</v>
      </c>
      <c r="H30" s="232">
        <v>8.1674234190019774</v>
      </c>
      <c r="I30" s="232">
        <v>9.5543657518895913</v>
      </c>
      <c r="J30" s="217">
        <v>5.5881034146810578</v>
      </c>
      <c r="K30" s="232">
        <v>1.2637437878168782</v>
      </c>
      <c r="L30" s="232">
        <v>0.3793717926443918</v>
      </c>
      <c r="M30" s="221">
        <v>-4.7112410868180632E-2</v>
      </c>
      <c r="O30" s="31"/>
      <c r="P30" s="31"/>
      <c r="Q30" s="31"/>
      <c r="R30" s="31"/>
    </row>
    <row r="31" spans="2:19" ht="16.5">
      <c r="B31" s="23"/>
      <c r="C31" s="24" t="s">
        <v>119</v>
      </c>
      <c r="D31" s="24"/>
      <c r="E31" s="25"/>
      <c r="F31" s="26" t="s">
        <v>160</v>
      </c>
      <c r="G31" s="49">
        <v>2.6766988215242975</v>
      </c>
      <c r="H31" s="232">
        <v>-2.4751090491770924</v>
      </c>
      <c r="I31" s="232">
        <v>-0.35866663989939696</v>
      </c>
      <c r="J31" s="217">
        <v>3.0463293789483572</v>
      </c>
      <c r="K31" s="232">
        <v>-1.4790048874828301</v>
      </c>
      <c r="L31" s="232">
        <v>-1.1821912913070207</v>
      </c>
      <c r="M31" s="221">
        <v>-0.17602422432085518</v>
      </c>
      <c r="P31" s="31"/>
      <c r="Q31" s="31"/>
      <c r="R31" s="31"/>
      <c r="S31" s="31"/>
    </row>
    <row r="32" spans="2:19" ht="4.3499999999999996" customHeight="1">
      <c r="B32" s="23"/>
      <c r="C32" s="24"/>
      <c r="D32" s="24"/>
      <c r="E32" s="25"/>
      <c r="F32" s="25"/>
      <c r="G32" s="40"/>
      <c r="H32" s="41"/>
      <c r="I32" s="41"/>
      <c r="J32" s="26"/>
      <c r="K32" s="33"/>
      <c r="L32" s="33"/>
      <c r="M32" s="34"/>
    </row>
    <row r="33" spans="2:14" ht="15" thickBot="1">
      <c r="B33" s="16" t="s">
        <v>110</v>
      </c>
      <c r="C33" s="17"/>
      <c r="D33" s="17"/>
      <c r="E33" s="18"/>
      <c r="F33" s="18"/>
      <c r="G33" s="42"/>
      <c r="H33" s="43"/>
      <c r="I33" s="43"/>
      <c r="J33" s="19"/>
      <c r="K33" s="36"/>
      <c r="L33" s="36"/>
      <c r="M33" s="37"/>
    </row>
    <row r="34" spans="2:14">
      <c r="B34" s="23"/>
      <c r="C34" s="24" t="s">
        <v>9</v>
      </c>
      <c r="D34" s="24"/>
      <c r="E34" s="25"/>
      <c r="F34" s="26" t="s">
        <v>161</v>
      </c>
      <c r="G34" s="49">
        <v>-1.2388402192301413</v>
      </c>
      <c r="H34" s="50">
        <v>0.12966553395395408</v>
      </c>
      <c r="I34" s="50">
        <v>-1.4437895951293171</v>
      </c>
      <c r="J34" s="217">
        <v>2.9916604813946606</v>
      </c>
      <c r="K34" s="28">
        <v>0</v>
      </c>
      <c r="L34" s="28">
        <v>-0.79999999999999993</v>
      </c>
      <c r="M34" s="30">
        <v>1.5</v>
      </c>
      <c r="N34" s="31"/>
    </row>
    <row r="35" spans="2:14" ht="16.5">
      <c r="B35" s="23"/>
      <c r="C35" s="24" t="s">
        <v>120</v>
      </c>
      <c r="D35" s="24"/>
      <c r="E35" s="25"/>
      <c r="F35" s="26" t="s">
        <v>170</v>
      </c>
      <c r="G35" s="49">
        <v>8.8142032823860301</v>
      </c>
      <c r="H35" s="50">
        <v>6.2911734763366161</v>
      </c>
      <c r="I35" s="50">
        <v>6.1424237024213184</v>
      </c>
      <c r="J35" s="217">
        <v>6.1937534786557435</v>
      </c>
      <c r="K35" s="28">
        <v>0.20000000000000018</v>
      </c>
      <c r="L35" s="28">
        <v>-0.60000000000000053</v>
      </c>
      <c r="M35" s="30">
        <v>-0.70000000000000018</v>
      </c>
      <c r="N35" s="31"/>
    </row>
    <row r="36" spans="2:14" ht="4.3499999999999996" customHeight="1">
      <c r="B36" s="23"/>
      <c r="C36" s="24"/>
      <c r="D36" s="24"/>
      <c r="E36" s="25"/>
      <c r="F36" s="25"/>
      <c r="G36" s="40"/>
      <c r="H36" s="41"/>
      <c r="I36" s="41"/>
      <c r="J36" s="26"/>
      <c r="K36" s="33"/>
      <c r="L36" s="33"/>
      <c r="M36" s="34"/>
    </row>
    <row r="37" spans="2:14" ht="18" customHeight="1" thickBot="1">
      <c r="B37" s="16" t="s">
        <v>121</v>
      </c>
      <c r="C37" s="17"/>
      <c r="D37" s="17"/>
      <c r="E37" s="18"/>
      <c r="F37" s="18"/>
      <c r="G37" s="42"/>
      <c r="H37" s="43"/>
      <c r="I37" s="43"/>
      <c r="J37" s="19"/>
      <c r="K37" s="36"/>
      <c r="L37" s="36"/>
      <c r="M37" s="37"/>
    </row>
    <row r="38" spans="2:14">
      <c r="B38" s="51"/>
      <c r="C38" s="52" t="s">
        <v>91</v>
      </c>
      <c r="D38" s="52"/>
      <c r="E38" s="53"/>
      <c r="F38" s="54" t="s">
        <v>162</v>
      </c>
      <c r="G38" s="49">
        <v>40.682890513052946</v>
      </c>
      <c r="H38" s="50">
        <v>41.19852045667686</v>
      </c>
      <c r="I38" s="50">
        <v>41.965449084224389</v>
      </c>
      <c r="J38" s="217">
        <v>40.412341566759316</v>
      </c>
      <c r="K38" s="50">
        <v>0.41720893201267018</v>
      </c>
      <c r="L38" s="50">
        <v>0.23197027409996451</v>
      </c>
      <c r="M38" s="221">
        <v>-0.24928103493264331</v>
      </c>
      <c r="N38" s="31"/>
    </row>
    <row r="39" spans="2:14">
      <c r="B39" s="51"/>
      <c r="C39" s="52" t="s">
        <v>92</v>
      </c>
      <c r="D39" s="52"/>
      <c r="E39" s="53"/>
      <c r="F39" s="54" t="s">
        <v>162</v>
      </c>
      <c r="G39" s="49">
        <v>46.833003459579018</v>
      </c>
      <c r="H39" s="50">
        <v>44.822005210901281</v>
      </c>
      <c r="I39" s="50">
        <v>45.150357135522299</v>
      </c>
      <c r="J39" s="217">
        <v>45.056977340098996</v>
      </c>
      <c r="K39" s="50">
        <v>0.44738542221119104</v>
      </c>
      <c r="L39" s="50">
        <v>0.66073142832970433</v>
      </c>
      <c r="M39" s="221">
        <v>0.1404633597276117</v>
      </c>
      <c r="N39" s="31"/>
    </row>
    <row r="40" spans="2:14" ht="16.5">
      <c r="B40" s="51"/>
      <c r="C40" s="52" t="s">
        <v>122</v>
      </c>
      <c r="D40" s="52"/>
      <c r="E40" s="53"/>
      <c r="F40" s="54" t="s">
        <v>162</v>
      </c>
      <c r="G40" s="49">
        <v>-6.1501129465260638</v>
      </c>
      <c r="H40" s="50">
        <v>-3.6234847542244215</v>
      </c>
      <c r="I40" s="50">
        <v>-3.184908051297918</v>
      </c>
      <c r="J40" s="217">
        <v>-4.6446357733396839</v>
      </c>
      <c r="K40" s="50">
        <v>-3.0176490198519534E-2</v>
      </c>
      <c r="L40" s="50">
        <v>-0.42876115422974648</v>
      </c>
      <c r="M40" s="221">
        <v>-0.38974439466027455</v>
      </c>
      <c r="N40" s="31"/>
    </row>
    <row r="41" spans="2:14">
      <c r="B41" s="51"/>
      <c r="C41" s="52" t="s">
        <v>103</v>
      </c>
      <c r="D41" s="52"/>
      <c r="E41" s="53"/>
      <c r="F41" s="55" t="s">
        <v>171</v>
      </c>
      <c r="G41" s="49">
        <v>-0.36741298271435685</v>
      </c>
      <c r="H41" s="50">
        <v>-0.21730501679567604</v>
      </c>
      <c r="I41" s="50">
        <v>-0.28311832124073089</v>
      </c>
      <c r="J41" s="217">
        <v>-0.16923768404772144</v>
      </c>
      <c r="K41" s="50">
        <v>0.30640629074784442</v>
      </c>
      <c r="L41" s="50">
        <v>0.14216863313444872</v>
      </c>
      <c r="M41" s="221">
        <v>0.40379143261800143</v>
      </c>
      <c r="N41" s="31"/>
    </row>
    <row r="42" spans="2:14">
      <c r="B42" s="51"/>
      <c r="C42" s="52" t="s">
        <v>104</v>
      </c>
      <c r="D42" s="52"/>
      <c r="E42" s="53"/>
      <c r="F42" s="55" t="s">
        <v>171</v>
      </c>
      <c r="G42" s="49">
        <v>-5.9175811580362243</v>
      </c>
      <c r="H42" s="50">
        <v>-3.4061797374287317</v>
      </c>
      <c r="I42" s="50">
        <v>-2.901789730057168</v>
      </c>
      <c r="J42" s="217">
        <v>-4.4753980892919625</v>
      </c>
      <c r="K42" s="50">
        <v>-0.5796874766957969</v>
      </c>
      <c r="L42" s="50">
        <v>-0.69281561515771806</v>
      </c>
      <c r="M42" s="221">
        <v>-0.90926328958524527</v>
      </c>
      <c r="N42" s="31"/>
    </row>
    <row r="43" spans="2:14">
      <c r="B43" s="51"/>
      <c r="C43" s="52" t="s">
        <v>105</v>
      </c>
      <c r="D43" s="52"/>
      <c r="E43" s="53"/>
      <c r="F43" s="55" t="s">
        <v>171</v>
      </c>
      <c r="G43" s="49">
        <v>-4.6750081401140227</v>
      </c>
      <c r="H43" s="50">
        <v>-2.298777697597413</v>
      </c>
      <c r="I43" s="50">
        <v>-1.7761418542816167</v>
      </c>
      <c r="J43" s="217">
        <v>-3.2930804055824168</v>
      </c>
      <c r="K43" s="50">
        <v>-0.36002981481891472</v>
      </c>
      <c r="L43" s="50">
        <v>-0.56910394818406829</v>
      </c>
      <c r="M43" s="221">
        <v>-0.76053022328810149</v>
      </c>
      <c r="N43" s="31"/>
    </row>
    <row r="44" spans="2:14" ht="16.5">
      <c r="B44" s="51"/>
      <c r="C44" s="52" t="s">
        <v>123</v>
      </c>
      <c r="D44" s="52"/>
      <c r="E44" s="53"/>
      <c r="F44" s="55" t="s">
        <v>172</v>
      </c>
      <c r="G44" s="49">
        <v>-1.3740282352001216</v>
      </c>
      <c r="H44" s="50">
        <v>2.3762304425166096</v>
      </c>
      <c r="I44" s="50">
        <v>0.52263584331579627</v>
      </c>
      <c r="J44" s="217">
        <v>-1.5169385513008</v>
      </c>
      <c r="K44" s="50">
        <v>0.22824486660345311</v>
      </c>
      <c r="L44" s="50">
        <v>-0.20907413336515357</v>
      </c>
      <c r="M44" s="221">
        <v>-0.19142627510403321</v>
      </c>
      <c r="N44" s="31"/>
    </row>
    <row r="45" spans="2:14">
      <c r="B45" s="51"/>
      <c r="C45" s="52" t="s">
        <v>90</v>
      </c>
      <c r="D45" s="52"/>
      <c r="E45" s="53"/>
      <c r="F45" s="54" t="s">
        <v>162</v>
      </c>
      <c r="G45" s="49">
        <v>63.073947152662626</v>
      </c>
      <c r="H45" s="50">
        <v>62.387863105862905</v>
      </c>
      <c r="I45" s="50">
        <v>59.815661534548894</v>
      </c>
      <c r="J45" s="217">
        <v>60.257257379120176</v>
      </c>
      <c r="K45" s="50">
        <v>1.1752237205522391</v>
      </c>
      <c r="L45" s="50">
        <v>1.1644316764809162</v>
      </c>
      <c r="M45" s="221">
        <v>1.0821102297120291</v>
      </c>
      <c r="N45" s="31"/>
    </row>
    <row r="46" spans="2:14" ht="4.3499999999999996" customHeight="1">
      <c r="B46" s="23"/>
      <c r="C46" s="24"/>
      <c r="D46" s="24"/>
      <c r="E46" s="25"/>
      <c r="F46" s="25"/>
      <c r="G46" s="40"/>
      <c r="H46" s="41"/>
      <c r="I46" s="41"/>
      <c r="J46" s="26"/>
      <c r="K46" s="33"/>
      <c r="L46" s="33"/>
      <c r="M46" s="34"/>
      <c r="N46" s="31"/>
    </row>
    <row r="47" spans="2:14" ht="15" thickBot="1">
      <c r="B47" s="16" t="s">
        <v>13</v>
      </c>
      <c r="C47" s="17"/>
      <c r="D47" s="17"/>
      <c r="E47" s="18"/>
      <c r="F47" s="18"/>
      <c r="G47" s="42"/>
      <c r="H47" s="43"/>
      <c r="I47" s="43"/>
      <c r="J47" s="19"/>
      <c r="K47" s="36"/>
      <c r="L47" s="36"/>
      <c r="M47" s="37"/>
      <c r="N47" s="31"/>
    </row>
    <row r="48" spans="2:14">
      <c r="B48" s="23"/>
      <c r="C48" s="24" t="s">
        <v>202</v>
      </c>
      <c r="D48" s="24"/>
      <c r="E48" s="25"/>
      <c r="F48" s="26" t="s">
        <v>162</v>
      </c>
      <c r="G48" s="32">
        <v>0.74275512672782851</v>
      </c>
      <c r="H48" s="33">
        <v>-3.0931346403238065</v>
      </c>
      <c r="I48" s="33">
        <v>-0.10750080069344785</v>
      </c>
      <c r="J48" s="213">
        <v>0.63934463631823824</v>
      </c>
      <c r="K48" s="28">
        <v>-1.9784636373954516</v>
      </c>
      <c r="L48" s="28">
        <v>-1.4063339004726416</v>
      </c>
      <c r="M48" s="30">
        <v>-1.6051964003115107</v>
      </c>
      <c r="N48" s="31"/>
    </row>
    <row r="49" spans="2:14">
      <c r="B49" s="23"/>
      <c r="C49" s="24" t="s">
        <v>66</v>
      </c>
      <c r="D49" s="24"/>
      <c r="E49" s="25"/>
      <c r="F49" s="26" t="s">
        <v>162</v>
      </c>
      <c r="G49" s="49">
        <v>-1.9668366648880189</v>
      </c>
      <c r="H49" s="50">
        <v>-5.5164011671011179</v>
      </c>
      <c r="I49" s="50">
        <v>-2.2510435407827911</v>
      </c>
      <c r="J49" s="217">
        <v>-1.6674028607208351</v>
      </c>
      <c r="K49" s="28">
        <v>-1.8430462839297519</v>
      </c>
      <c r="L49" s="28">
        <v>-1.5224678685215824</v>
      </c>
      <c r="M49" s="30">
        <v>-1.7039962663145538</v>
      </c>
      <c r="N49" s="31"/>
    </row>
    <row r="50" spans="2:14" ht="3.75" customHeight="1">
      <c r="B50" s="23"/>
      <c r="C50" s="24"/>
      <c r="D50" s="24"/>
      <c r="E50" s="25"/>
      <c r="F50" s="25"/>
      <c r="G50" s="40"/>
      <c r="H50" s="41"/>
      <c r="I50" s="41"/>
      <c r="J50" s="26"/>
      <c r="K50" s="33"/>
      <c r="L50" s="33"/>
      <c r="M50" s="34"/>
      <c r="N50" s="31"/>
    </row>
    <row r="51" spans="2:14" ht="15" hidden="1" outlineLevel="1" thickBot="1">
      <c r="B51" s="16" t="s">
        <v>14</v>
      </c>
      <c r="C51" s="17"/>
      <c r="D51" s="17"/>
      <c r="E51" s="18"/>
      <c r="F51" s="18"/>
      <c r="G51" s="42"/>
      <c r="H51" s="43"/>
      <c r="I51" s="43"/>
      <c r="J51" s="19"/>
      <c r="K51" s="36"/>
      <c r="L51" s="36"/>
      <c r="M51" s="37"/>
      <c r="N51" s="31"/>
    </row>
    <row r="52" spans="2:14" hidden="1" outlineLevel="1">
      <c r="B52" s="23"/>
      <c r="C52" s="24" t="s">
        <v>34</v>
      </c>
      <c r="D52" s="24"/>
      <c r="E52" s="25"/>
      <c r="F52" s="26" t="s">
        <v>67</v>
      </c>
      <c r="G52" s="40"/>
      <c r="H52" s="41"/>
      <c r="I52" s="41"/>
      <c r="J52" s="26"/>
      <c r="K52" s="33"/>
      <c r="L52" s="33"/>
      <c r="M52" s="34"/>
      <c r="N52" s="31"/>
    </row>
    <row r="53" spans="2:14" hidden="1" outlineLevel="1">
      <c r="B53" s="23"/>
      <c r="C53" s="24" t="s">
        <v>15</v>
      </c>
      <c r="D53" s="24"/>
      <c r="E53" s="25"/>
      <c r="F53" s="54" t="s">
        <v>67</v>
      </c>
      <c r="G53" s="40"/>
      <c r="H53" s="41"/>
      <c r="I53" s="41"/>
      <c r="J53" s="26"/>
      <c r="K53" s="33"/>
      <c r="L53" s="33"/>
      <c r="M53" s="34"/>
      <c r="N53" s="31"/>
    </row>
    <row r="54" spans="2:14" ht="3.75" hidden="1" customHeight="1" collapsed="1" thickBot="1">
      <c r="B54" s="23"/>
      <c r="C54" s="24"/>
      <c r="D54" s="24"/>
      <c r="E54" s="25"/>
      <c r="F54" s="25"/>
      <c r="G54" s="40"/>
      <c r="H54" s="41"/>
      <c r="I54" s="41"/>
      <c r="J54" s="26"/>
      <c r="K54" s="33"/>
      <c r="L54" s="33"/>
      <c r="M54" s="34"/>
      <c r="N54" s="31"/>
    </row>
    <row r="55" spans="2:14" ht="15" thickBot="1">
      <c r="B55" s="16" t="s">
        <v>113</v>
      </c>
      <c r="C55" s="17"/>
      <c r="D55" s="17"/>
      <c r="E55" s="56"/>
      <c r="F55" s="18"/>
      <c r="G55" s="42"/>
      <c r="H55" s="43"/>
      <c r="I55" s="43"/>
      <c r="J55" s="19"/>
      <c r="K55" s="36"/>
      <c r="L55" s="36"/>
      <c r="M55" s="37"/>
      <c r="N55" s="33"/>
    </row>
    <row r="56" spans="2:14">
      <c r="B56" s="23"/>
      <c r="C56" s="24" t="s">
        <v>35</v>
      </c>
      <c r="D56" s="24"/>
      <c r="E56" s="25"/>
      <c r="F56" s="26" t="s">
        <v>160</v>
      </c>
      <c r="G56" s="32">
        <v>10.675739400092425</v>
      </c>
      <c r="H56" s="33">
        <v>2.0619919794275603</v>
      </c>
      <c r="I56" s="33">
        <v>2.9327091926761426</v>
      </c>
      <c r="J56" s="213">
        <v>3.5795524365460381</v>
      </c>
      <c r="K56" s="57">
        <v>-0.5</v>
      </c>
      <c r="L56" s="58">
        <v>-2.4</v>
      </c>
      <c r="M56" s="220">
        <v>-0.19999999999999973</v>
      </c>
      <c r="N56" s="31"/>
    </row>
    <row r="57" spans="2:14" ht="18" customHeight="1">
      <c r="B57" s="23"/>
      <c r="C57" s="24" t="s">
        <v>124</v>
      </c>
      <c r="D57" s="24"/>
      <c r="E57" s="25"/>
      <c r="F57" s="26" t="s">
        <v>173</v>
      </c>
      <c r="G57" s="59">
        <v>1.183254</v>
      </c>
      <c r="H57" s="60">
        <v>1.0709625</v>
      </c>
      <c r="I57" s="60">
        <v>1.05091</v>
      </c>
      <c r="J57" s="218">
        <v>1.05091</v>
      </c>
      <c r="K57" s="33">
        <v>-2.2999999999999998</v>
      </c>
      <c r="L57" s="33">
        <v>-3.5</v>
      </c>
      <c r="M57" s="34">
        <v>-3.5</v>
      </c>
      <c r="N57" s="31"/>
    </row>
    <row r="58" spans="2:14" ht="18" customHeight="1">
      <c r="B58" s="23"/>
      <c r="C58" s="24" t="s">
        <v>125</v>
      </c>
      <c r="D58" s="24"/>
      <c r="E58" s="25"/>
      <c r="F58" s="26" t="s">
        <v>173</v>
      </c>
      <c r="G58" s="49">
        <v>71.095787510195095</v>
      </c>
      <c r="H58" s="50">
        <v>105.80156148192474</v>
      </c>
      <c r="I58" s="50">
        <v>93.420000000000016</v>
      </c>
      <c r="J58" s="217">
        <v>84.291416666666663</v>
      </c>
      <c r="K58" s="33">
        <v>-7</v>
      </c>
      <c r="L58" s="33">
        <v>-0.4</v>
      </c>
      <c r="M58" s="34">
        <v>-2.9</v>
      </c>
      <c r="N58" s="31"/>
    </row>
    <row r="59" spans="2:14" ht="16.5">
      <c r="B59" s="23"/>
      <c r="C59" s="24" t="s">
        <v>126</v>
      </c>
      <c r="D59" s="24"/>
      <c r="E59" s="25"/>
      <c r="F59" s="26" t="s">
        <v>160</v>
      </c>
      <c r="G59" s="49">
        <v>71.281107807879522</v>
      </c>
      <c r="H59" s="50">
        <v>48.815513811915878</v>
      </c>
      <c r="I59" s="50">
        <v>-11.702626415433386</v>
      </c>
      <c r="J59" s="217">
        <v>-9.7715514165417972</v>
      </c>
      <c r="K59" s="33">
        <v>-11.3</v>
      </c>
      <c r="L59" s="33">
        <v>5.9</v>
      </c>
      <c r="M59" s="34">
        <v>-2.4</v>
      </c>
      <c r="N59" s="31"/>
    </row>
    <row r="60" spans="2:14" ht="16.5">
      <c r="B60" s="23"/>
      <c r="C60" s="52" t="s">
        <v>127</v>
      </c>
      <c r="D60" s="52"/>
      <c r="E60" s="53"/>
      <c r="F60" s="54" t="s">
        <v>160</v>
      </c>
      <c r="G60" s="49">
        <v>65.232802585320684</v>
      </c>
      <c r="H60" s="50">
        <v>64.418970766954686</v>
      </c>
      <c r="I60" s="50">
        <v>-10.017816979987415</v>
      </c>
      <c r="J60" s="217">
        <v>-9.7715514165418114</v>
      </c>
      <c r="K60" s="61">
        <v>-8.3000000000000007</v>
      </c>
      <c r="L60" s="61">
        <v>7</v>
      </c>
      <c r="M60" s="221">
        <v>-2.4</v>
      </c>
      <c r="N60" s="31"/>
    </row>
    <row r="61" spans="2:14">
      <c r="B61" s="23"/>
      <c r="C61" s="24" t="s">
        <v>100</v>
      </c>
      <c r="D61" s="24"/>
      <c r="E61" s="25"/>
      <c r="F61" s="26" t="s">
        <v>160</v>
      </c>
      <c r="G61" s="49">
        <v>42.063819683805107</v>
      </c>
      <c r="H61" s="50">
        <v>14.374867844815986</v>
      </c>
      <c r="I61" s="50">
        <v>-4.8774312001532039</v>
      </c>
      <c r="J61" s="217">
        <v>-6.2893352995986307</v>
      </c>
      <c r="K61" s="50">
        <v>7.3000000000000007</v>
      </c>
      <c r="L61" s="50">
        <v>1.5</v>
      </c>
      <c r="M61" s="221">
        <v>-0.29999999999999982</v>
      </c>
      <c r="N61" s="31"/>
    </row>
    <row r="62" spans="2:14">
      <c r="B62" s="23"/>
      <c r="C62" s="24" t="s">
        <v>101</v>
      </c>
      <c r="D62" s="24"/>
      <c r="E62" s="25"/>
      <c r="F62" s="26" t="s">
        <v>174</v>
      </c>
      <c r="G62" s="49">
        <v>-0.54874663054943085</v>
      </c>
      <c r="H62" s="50">
        <v>-2.1975263953208923E-2</v>
      </c>
      <c r="I62" s="50">
        <v>1.3162499964237213</v>
      </c>
      <c r="J62" s="217">
        <v>1.5616666376590729</v>
      </c>
      <c r="K62" s="50">
        <v>0.4</v>
      </c>
      <c r="L62" s="50">
        <v>1</v>
      </c>
      <c r="M62" s="221">
        <v>0.90000000000000013</v>
      </c>
      <c r="N62" s="31"/>
    </row>
    <row r="63" spans="2:14" ht="15" thickBot="1">
      <c r="B63" s="62"/>
      <c r="C63" s="63" t="s">
        <v>102</v>
      </c>
      <c r="D63" s="63"/>
      <c r="E63" s="64"/>
      <c r="F63" s="65" t="s">
        <v>168</v>
      </c>
      <c r="G63" s="66">
        <v>-8.0222458345815539E-2</v>
      </c>
      <c r="H63" s="67">
        <v>1.5664756745100021</v>
      </c>
      <c r="I63" s="67">
        <v>2.0566750168800354</v>
      </c>
      <c r="J63" s="219">
        <v>2.1539750099182129</v>
      </c>
      <c r="K63" s="67">
        <v>0.8</v>
      </c>
      <c r="L63" s="67">
        <v>1.2000000000000002</v>
      </c>
      <c r="M63" s="222">
        <v>1.2000000000000002</v>
      </c>
      <c r="N63" s="31"/>
    </row>
    <row r="64" spans="2:14" ht="15.75" customHeight="1">
      <c r="B64" s="11" t="s">
        <v>139</v>
      </c>
    </row>
    <row r="65" spans="2:14" ht="15.75" customHeight="1">
      <c r="B65" s="11" t="s">
        <v>114</v>
      </c>
    </row>
    <row r="66" spans="2:14" ht="15.75" customHeight="1">
      <c r="B66" s="11" t="s">
        <v>145</v>
      </c>
    </row>
    <row r="67" spans="2:14" ht="15.75" customHeight="1">
      <c r="B67" s="11" t="s">
        <v>146</v>
      </c>
    </row>
    <row r="68" spans="2:14">
      <c r="B68" s="11" t="s">
        <v>147</v>
      </c>
    </row>
    <row r="69" spans="2:14">
      <c r="B69" s="11" t="s">
        <v>148</v>
      </c>
    </row>
    <row r="70" spans="2:14">
      <c r="B70" s="11" t="s">
        <v>193</v>
      </c>
    </row>
    <row r="71" spans="2:14">
      <c r="B71" s="11" t="s">
        <v>194</v>
      </c>
    </row>
    <row r="72" spans="2:14">
      <c r="B72" s="11" t="s">
        <v>149</v>
      </c>
    </row>
    <row r="73" spans="2:14">
      <c r="C73" s="11" t="s">
        <v>141</v>
      </c>
    </row>
    <row r="74" spans="2:14">
      <c r="B74" s="68" t="s">
        <v>192</v>
      </c>
      <c r="C74" s="68"/>
      <c r="D74" s="68"/>
      <c r="E74" s="68"/>
    </row>
    <row r="75" spans="2:14">
      <c r="B75" s="68" t="s">
        <v>150</v>
      </c>
      <c r="C75" s="68"/>
      <c r="D75" s="69"/>
      <c r="E75" s="68"/>
      <c r="F75" s="68"/>
    </row>
    <row r="76" spans="2:14">
      <c r="B76" s="68" t="s">
        <v>142</v>
      </c>
      <c r="C76" s="68"/>
      <c r="D76" s="68"/>
      <c r="E76" s="68"/>
      <c r="F76" s="68"/>
    </row>
    <row r="77" spans="2:14">
      <c r="B77" s="11" t="s">
        <v>143</v>
      </c>
      <c r="F77" s="68"/>
    </row>
    <row r="78" spans="2:14">
      <c r="B78" s="11" t="s">
        <v>144</v>
      </c>
    </row>
    <row r="79" spans="2:14">
      <c r="G79" s="68"/>
      <c r="H79" s="68"/>
      <c r="I79" s="68"/>
      <c r="J79" s="68"/>
      <c r="K79" s="68"/>
      <c r="L79" s="68"/>
      <c r="M79" s="68"/>
      <c r="N79" s="68"/>
    </row>
    <row r="80" spans="2:14" s="68" customFormat="1" ht="15.75">
      <c r="C80" s="69"/>
      <c r="D80" s="70"/>
    </row>
    <row r="81" spans="5:14" s="68" customFormat="1"/>
    <row r="82" spans="5:14">
      <c r="E82" s="68"/>
      <c r="F82" s="68"/>
      <c r="G82" s="68"/>
      <c r="H82" s="68"/>
      <c r="I82" s="68"/>
      <c r="J82" s="68"/>
      <c r="K82" s="68"/>
      <c r="L82" s="68"/>
      <c r="M82" s="68"/>
      <c r="N82" s="68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topLeftCell="A4" zoomScale="70" zoomScaleNormal="70" workbookViewId="0">
      <selection activeCell="Q45" sqref="Q45"/>
    </sheetView>
  </sheetViews>
  <sheetFormatPr defaultColWidth="9.140625" defaultRowHeight="14.25"/>
  <cols>
    <col min="1" max="5" width="3.140625" style="72" customWidth="1"/>
    <col min="6" max="6" width="29.85546875" style="72" customWidth="1"/>
    <col min="7" max="7" width="22" style="72" customWidth="1"/>
    <col min="8" max="8" width="10.5703125" style="72" customWidth="1"/>
    <col min="9" max="19" width="9.140625" style="72" customWidth="1"/>
    <col min="20" max="22" width="9.140625" style="72"/>
    <col min="23" max="27" width="9.140625" style="72" customWidth="1"/>
    <col min="28" max="16384" width="9.140625" style="72"/>
  </cols>
  <sheetData>
    <row r="1" spans="2:27" ht="22.5" customHeight="1" thickBot="1">
      <c r="B1" s="71" t="s">
        <v>81</v>
      </c>
    </row>
    <row r="2" spans="2:27" ht="30" customHeight="1">
      <c r="B2" s="86" t="str">
        <f>"Strednodobá predikcia "&amp;Súhrn!H3&amp;" - komponenty HDP [objem]"</f>
        <v>Strednodobá predikcia P2Q-2022 - komponenty HDP [objem]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2:27">
      <c r="B3" s="302" t="s">
        <v>27</v>
      </c>
      <c r="C3" s="303"/>
      <c r="D3" s="303"/>
      <c r="E3" s="303"/>
      <c r="F3" s="304"/>
      <c r="G3" s="305" t="s">
        <v>63</v>
      </c>
      <c r="H3" s="135" t="s">
        <v>32</v>
      </c>
      <c r="I3" s="291">
        <v>2022</v>
      </c>
      <c r="J3" s="291">
        <v>2023</v>
      </c>
      <c r="K3" s="306">
        <v>2024</v>
      </c>
      <c r="L3" s="287">
        <v>2021</v>
      </c>
      <c r="M3" s="288"/>
      <c r="N3" s="288"/>
      <c r="O3" s="290"/>
      <c r="P3" s="287">
        <v>2022</v>
      </c>
      <c r="Q3" s="288"/>
      <c r="R3" s="288"/>
      <c r="S3" s="290"/>
      <c r="T3" s="287">
        <v>2023</v>
      </c>
      <c r="U3" s="288"/>
      <c r="V3" s="288"/>
      <c r="W3" s="290"/>
      <c r="X3" s="288">
        <v>2024</v>
      </c>
      <c r="Y3" s="288"/>
      <c r="Z3" s="288"/>
      <c r="AA3" s="289"/>
    </row>
    <row r="4" spans="2:27">
      <c r="B4" s="297"/>
      <c r="C4" s="298"/>
      <c r="D4" s="298"/>
      <c r="E4" s="298"/>
      <c r="F4" s="299"/>
      <c r="G4" s="301"/>
      <c r="H4" s="198">
        <v>2021</v>
      </c>
      <c r="I4" s="292"/>
      <c r="J4" s="292"/>
      <c r="K4" s="307"/>
      <c r="L4" s="139" t="s">
        <v>3</v>
      </c>
      <c r="M4" s="137" t="s">
        <v>4</v>
      </c>
      <c r="N4" s="137" t="s">
        <v>5</v>
      </c>
      <c r="O4" s="138" t="s">
        <v>6</v>
      </c>
      <c r="P4" s="139" t="s">
        <v>3</v>
      </c>
      <c r="Q4" s="137" t="s">
        <v>4</v>
      </c>
      <c r="R4" s="137" t="s">
        <v>5</v>
      </c>
      <c r="S4" s="234" t="s">
        <v>6</v>
      </c>
      <c r="T4" s="139" t="s">
        <v>3</v>
      </c>
      <c r="U4" s="137" t="s">
        <v>4</v>
      </c>
      <c r="V4" s="137" t="s">
        <v>5</v>
      </c>
      <c r="W4" s="138" t="s">
        <v>6</v>
      </c>
      <c r="X4" s="137" t="s">
        <v>3</v>
      </c>
      <c r="Y4" s="137" t="s">
        <v>4</v>
      </c>
      <c r="Z4" s="137" t="s">
        <v>5</v>
      </c>
      <c r="AA4" s="140" t="s">
        <v>6</v>
      </c>
    </row>
    <row r="5" spans="2:27" ht="4.3499999999999996" customHeight="1">
      <c r="B5" s="8"/>
      <c r="C5" s="9"/>
      <c r="D5" s="9"/>
      <c r="E5" s="9"/>
      <c r="F5" s="141"/>
      <c r="G5" s="142"/>
      <c r="H5" s="145"/>
      <c r="I5" s="144"/>
      <c r="J5" s="144"/>
      <c r="K5" s="145"/>
      <c r="L5" s="82"/>
      <c r="M5" s="82"/>
      <c r="N5" s="82"/>
      <c r="O5" s="267"/>
      <c r="P5" s="82"/>
      <c r="Q5" s="82"/>
      <c r="R5" s="82"/>
      <c r="S5" s="82"/>
      <c r="T5" s="186"/>
      <c r="U5" s="82"/>
      <c r="V5" s="82"/>
      <c r="W5" s="109"/>
      <c r="X5" s="82"/>
      <c r="Y5" s="82"/>
      <c r="Z5" s="82"/>
      <c r="AA5" s="4"/>
    </row>
    <row r="6" spans="2:27">
      <c r="B6" s="3"/>
      <c r="C6" s="82" t="s">
        <v>0</v>
      </c>
      <c r="D6" s="82"/>
      <c r="E6" s="82"/>
      <c r="F6" s="109"/>
      <c r="G6" s="55" t="s">
        <v>175</v>
      </c>
      <c r="H6" s="151">
        <v>97122.509000000005</v>
      </c>
      <c r="I6" s="106">
        <v>104446.43749444227</v>
      </c>
      <c r="J6" s="106">
        <v>112779.99674517773</v>
      </c>
      <c r="K6" s="151">
        <v>119409.68137542911</v>
      </c>
      <c r="L6" s="152">
        <v>23216.1739938231</v>
      </c>
      <c r="M6" s="152">
        <v>24297.618942252469</v>
      </c>
      <c r="N6" s="152">
        <v>24633.098479352135</v>
      </c>
      <c r="O6" s="153">
        <v>24975.617584572305</v>
      </c>
      <c r="P6" s="152">
        <v>25302.048338495504</v>
      </c>
      <c r="Q6" s="152">
        <v>25737.047683414079</v>
      </c>
      <c r="R6" s="152">
        <v>26442.663905341367</v>
      </c>
      <c r="S6" s="152">
        <v>26964.67756719132</v>
      </c>
      <c r="T6" s="189">
        <v>27580.564486123589</v>
      </c>
      <c r="U6" s="152">
        <v>28016.926018918162</v>
      </c>
      <c r="V6" s="152">
        <v>28336.740293416457</v>
      </c>
      <c r="W6" s="153">
        <v>28845.765946719519</v>
      </c>
      <c r="X6" s="152">
        <v>29309.069781733735</v>
      </c>
      <c r="Y6" s="152">
        <v>29670.404922372454</v>
      </c>
      <c r="Z6" s="152">
        <v>30031.231821071146</v>
      </c>
      <c r="AA6" s="154">
        <v>30398.974850251761</v>
      </c>
    </row>
    <row r="7" spans="2:27">
      <c r="B7" s="3"/>
      <c r="C7" s="82"/>
      <c r="D7" s="82"/>
      <c r="E7" s="82" t="s">
        <v>109</v>
      </c>
      <c r="F7" s="109"/>
      <c r="G7" s="55" t="s">
        <v>175</v>
      </c>
      <c r="H7" s="153">
        <v>56030.831066481725</v>
      </c>
      <c r="I7" s="106">
        <v>62924.490376289221</v>
      </c>
      <c r="J7" s="106">
        <v>68977.113077876973</v>
      </c>
      <c r="K7" s="153">
        <v>72612.04544703447</v>
      </c>
      <c r="L7" s="152">
        <v>12973.460718185252</v>
      </c>
      <c r="M7" s="152">
        <v>14109.443574733312</v>
      </c>
      <c r="N7" s="152">
        <v>14398.387691887036</v>
      </c>
      <c r="O7" s="153">
        <v>14549.539081676125</v>
      </c>
      <c r="P7" s="152">
        <v>15158.78618302096</v>
      </c>
      <c r="Q7" s="152">
        <v>15603.118228083276</v>
      </c>
      <c r="R7" s="152">
        <v>15918.298204568979</v>
      </c>
      <c r="S7" s="152">
        <v>16244.287760616007</v>
      </c>
      <c r="T7" s="189">
        <v>16844.936632030462</v>
      </c>
      <c r="U7" s="152">
        <v>17294.489716367156</v>
      </c>
      <c r="V7" s="152">
        <v>17343.120473905863</v>
      </c>
      <c r="W7" s="153">
        <v>17494.566255573485</v>
      </c>
      <c r="X7" s="152">
        <v>17792.33124052237</v>
      </c>
      <c r="Y7" s="152">
        <v>18039.765306526439</v>
      </c>
      <c r="Z7" s="152">
        <v>18277.663942908188</v>
      </c>
      <c r="AA7" s="154">
        <v>18502.284957077478</v>
      </c>
    </row>
    <row r="8" spans="2:27">
      <c r="B8" s="3"/>
      <c r="C8" s="82"/>
      <c r="D8" s="82"/>
      <c r="E8" s="82" t="s">
        <v>28</v>
      </c>
      <c r="F8" s="109"/>
      <c r="G8" s="55" t="s">
        <v>175</v>
      </c>
      <c r="H8" s="153">
        <v>20920.764999999981</v>
      </c>
      <c r="I8" s="152">
        <v>22152.185000000001</v>
      </c>
      <c r="J8" s="152">
        <v>23752.953999999998</v>
      </c>
      <c r="K8" s="153">
        <v>24818.428</v>
      </c>
      <c r="L8" s="152">
        <v>4847.01789650103</v>
      </c>
      <c r="M8" s="152">
        <v>5230.8091323197305</v>
      </c>
      <c r="N8" s="152">
        <v>5284.8498933013798</v>
      </c>
      <c r="O8" s="153">
        <v>5558.0880778778401</v>
      </c>
      <c r="P8" s="152">
        <v>5463.7470000000003</v>
      </c>
      <c r="Q8" s="152">
        <v>5514.5919999999996</v>
      </c>
      <c r="R8" s="152">
        <v>5559.8639999999996</v>
      </c>
      <c r="S8" s="152">
        <v>5613.982</v>
      </c>
      <c r="T8" s="189">
        <v>5764.6760000000004</v>
      </c>
      <c r="U8" s="152">
        <v>5884.44</v>
      </c>
      <c r="V8" s="152">
        <v>5999.2349999999997</v>
      </c>
      <c r="W8" s="153">
        <v>6104.6030000000001</v>
      </c>
      <c r="X8" s="152">
        <v>6149.1180000000004</v>
      </c>
      <c r="Y8" s="152">
        <v>6178.9440000000004</v>
      </c>
      <c r="Z8" s="152">
        <v>6224.375</v>
      </c>
      <c r="AA8" s="154">
        <v>6265.991</v>
      </c>
    </row>
    <row r="9" spans="2:27">
      <c r="B9" s="3"/>
      <c r="C9" s="82"/>
      <c r="D9" s="82"/>
      <c r="E9" s="82" t="s">
        <v>1</v>
      </c>
      <c r="F9" s="109"/>
      <c r="G9" s="55" t="s">
        <v>175</v>
      </c>
      <c r="H9" s="153">
        <v>18570.634000000005</v>
      </c>
      <c r="I9" s="152">
        <v>21924.758309029556</v>
      </c>
      <c r="J9" s="152">
        <v>24701.881284071973</v>
      </c>
      <c r="K9" s="153">
        <v>26272.294171677484</v>
      </c>
      <c r="L9" s="152">
        <v>4302.5520550135207</v>
      </c>
      <c r="M9" s="152">
        <v>4614.4867341251638</v>
      </c>
      <c r="N9" s="152">
        <v>4687.6483818349507</v>
      </c>
      <c r="O9" s="153">
        <v>4965.9468290263667</v>
      </c>
      <c r="P9" s="152">
        <v>5190.1691262286977</v>
      </c>
      <c r="Q9" s="152">
        <v>5368.6959649480341</v>
      </c>
      <c r="R9" s="152">
        <v>5551.6485554542587</v>
      </c>
      <c r="S9" s="152">
        <v>5814.2446623985634</v>
      </c>
      <c r="T9" s="189">
        <v>6052.8961846137036</v>
      </c>
      <c r="U9" s="152">
        <v>6215.9414981959126</v>
      </c>
      <c r="V9" s="152">
        <v>6187.8791735336754</v>
      </c>
      <c r="W9" s="153">
        <v>6245.1644277286841</v>
      </c>
      <c r="X9" s="152">
        <v>6464.1011564759901</v>
      </c>
      <c r="Y9" s="152">
        <v>6524.3359298376427</v>
      </c>
      <c r="Z9" s="152">
        <v>6600.2754185670829</v>
      </c>
      <c r="AA9" s="154">
        <v>6683.5816667967692</v>
      </c>
    </row>
    <row r="10" spans="2:27">
      <c r="B10" s="3"/>
      <c r="C10" s="82"/>
      <c r="D10" s="82"/>
      <c r="E10" s="82" t="s">
        <v>2</v>
      </c>
      <c r="F10" s="109"/>
      <c r="G10" s="55" t="s">
        <v>175</v>
      </c>
      <c r="H10" s="153">
        <v>95522.230066481701</v>
      </c>
      <c r="I10" s="152">
        <v>107001.43368531877</v>
      </c>
      <c r="J10" s="152">
        <v>117431.94836194892</v>
      </c>
      <c r="K10" s="153">
        <v>123702.76761871195</v>
      </c>
      <c r="L10" s="152">
        <v>22123.030669699805</v>
      </c>
      <c r="M10" s="152">
        <v>23954.739441178204</v>
      </c>
      <c r="N10" s="152">
        <v>24370.885967023365</v>
      </c>
      <c r="O10" s="153">
        <v>25073.57398858033</v>
      </c>
      <c r="P10" s="152">
        <v>25812.702309249657</v>
      </c>
      <c r="Q10" s="152">
        <v>26486.406193031311</v>
      </c>
      <c r="R10" s="152">
        <v>27029.81076002324</v>
      </c>
      <c r="S10" s="152">
        <v>27672.514423014571</v>
      </c>
      <c r="T10" s="189">
        <v>28662.508816644164</v>
      </c>
      <c r="U10" s="152">
        <v>29394.871214563067</v>
      </c>
      <c r="V10" s="152">
        <v>29530.234647439538</v>
      </c>
      <c r="W10" s="153">
        <v>29844.333683302168</v>
      </c>
      <c r="X10" s="152">
        <v>30405.550396998362</v>
      </c>
      <c r="Y10" s="152">
        <v>30743.04523636408</v>
      </c>
      <c r="Z10" s="152">
        <v>31102.31436147527</v>
      </c>
      <c r="AA10" s="154">
        <v>31451.857623874246</v>
      </c>
    </row>
    <row r="11" spans="2:27">
      <c r="B11" s="3"/>
      <c r="C11" s="82"/>
      <c r="D11" s="82" t="s">
        <v>29</v>
      </c>
      <c r="E11" s="82"/>
      <c r="F11" s="109"/>
      <c r="G11" s="55" t="s">
        <v>175</v>
      </c>
      <c r="H11" s="153">
        <v>90921.331403703036</v>
      </c>
      <c r="I11" s="152">
        <v>101183.02471211212</v>
      </c>
      <c r="J11" s="152">
        <v>110689.75298891753</v>
      </c>
      <c r="K11" s="153">
        <v>120108.23473857631</v>
      </c>
      <c r="L11" s="152">
        <v>22741.695006644859</v>
      </c>
      <c r="M11" s="152">
        <v>22144.888213732211</v>
      </c>
      <c r="N11" s="152">
        <v>22313.078380176205</v>
      </c>
      <c r="O11" s="153">
        <v>23721.669803149769</v>
      </c>
      <c r="P11" s="152">
        <v>24419.449607211001</v>
      </c>
      <c r="Q11" s="152">
        <v>24835.726910103611</v>
      </c>
      <c r="R11" s="152">
        <v>25818.85336533497</v>
      </c>
      <c r="S11" s="152">
        <v>26108.994829462543</v>
      </c>
      <c r="T11" s="189">
        <v>26660.414628011909</v>
      </c>
      <c r="U11" s="152">
        <v>27224.275863493323</v>
      </c>
      <c r="V11" s="152">
        <v>27994.277502515884</v>
      </c>
      <c r="W11" s="153">
        <v>28810.784994896429</v>
      </c>
      <c r="X11" s="152">
        <v>29474.32305290068</v>
      </c>
      <c r="Y11" s="152">
        <v>29833.23636188154</v>
      </c>
      <c r="Z11" s="152">
        <v>30196.017335626417</v>
      </c>
      <c r="AA11" s="154">
        <v>30604.65798816767</v>
      </c>
    </row>
    <row r="12" spans="2:27">
      <c r="B12" s="3"/>
      <c r="C12" s="82"/>
      <c r="D12" s="82" t="s">
        <v>30</v>
      </c>
      <c r="E12" s="82"/>
      <c r="F12" s="109"/>
      <c r="G12" s="55" t="s">
        <v>175</v>
      </c>
      <c r="H12" s="153">
        <v>91537.425636063272</v>
      </c>
      <c r="I12" s="152">
        <v>104213.69365083687</v>
      </c>
      <c r="J12" s="152">
        <v>110610.99238844065</v>
      </c>
      <c r="K12" s="153">
        <v>119144.79534545781</v>
      </c>
      <c r="L12" s="152">
        <v>22350.386624233513</v>
      </c>
      <c r="M12" s="152">
        <v>22322.794399127062</v>
      </c>
      <c r="N12" s="152">
        <v>22809.058276208416</v>
      </c>
      <c r="O12" s="153">
        <v>24055.186336494276</v>
      </c>
      <c r="P12" s="152">
        <v>25110.037337673079</v>
      </c>
      <c r="Q12" s="152">
        <v>25765.616162849299</v>
      </c>
      <c r="R12" s="152">
        <v>26570.357896646077</v>
      </c>
      <c r="S12" s="152">
        <v>26767.682253668419</v>
      </c>
      <c r="T12" s="189">
        <v>26999.34842194333</v>
      </c>
      <c r="U12" s="152">
        <v>27355.295400983709</v>
      </c>
      <c r="V12" s="152">
        <v>27814.374467935824</v>
      </c>
      <c r="W12" s="153">
        <v>28441.974097577786</v>
      </c>
      <c r="X12" s="152">
        <v>29235.27377253685</v>
      </c>
      <c r="Y12" s="152">
        <v>29586.979060199617</v>
      </c>
      <c r="Z12" s="152">
        <v>29955.721558932841</v>
      </c>
      <c r="AA12" s="154">
        <v>30366.820953788501</v>
      </c>
    </row>
    <row r="13" spans="2:27" ht="15" thickBot="1">
      <c r="B13" s="77"/>
      <c r="C13" s="111"/>
      <c r="D13" s="111" t="s">
        <v>31</v>
      </c>
      <c r="E13" s="111"/>
      <c r="F13" s="112"/>
      <c r="G13" s="205" t="s">
        <v>175</v>
      </c>
      <c r="H13" s="163">
        <v>-616.09423236022485</v>
      </c>
      <c r="I13" s="115">
        <v>-3030.6689387247498</v>
      </c>
      <c r="J13" s="115">
        <v>78.760600476896798</v>
      </c>
      <c r="K13" s="163">
        <v>963.43939311849681</v>
      </c>
      <c r="L13" s="115">
        <v>391.30838241134552</v>
      </c>
      <c r="M13" s="115">
        <v>-177.90618539485149</v>
      </c>
      <c r="N13" s="115">
        <v>-495.9798960322114</v>
      </c>
      <c r="O13" s="163">
        <v>-333.51653334450748</v>
      </c>
      <c r="P13" s="115">
        <v>-690.58773046207716</v>
      </c>
      <c r="Q13" s="115">
        <v>-929.88925274568828</v>
      </c>
      <c r="R13" s="115">
        <v>-751.50453131110771</v>
      </c>
      <c r="S13" s="115">
        <v>-658.6874242058766</v>
      </c>
      <c r="T13" s="208">
        <v>-338.93379393142095</v>
      </c>
      <c r="U13" s="115">
        <v>-131.01953749038512</v>
      </c>
      <c r="V13" s="115">
        <v>179.90303458006019</v>
      </c>
      <c r="W13" s="163">
        <v>368.81089731864267</v>
      </c>
      <c r="X13" s="115">
        <v>239.04928036382989</v>
      </c>
      <c r="Y13" s="115">
        <v>246.2573016819224</v>
      </c>
      <c r="Z13" s="115">
        <v>240.29577669357604</v>
      </c>
      <c r="AA13" s="116">
        <v>237.83703437916847</v>
      </c>
    </row>
    <row r="14" spans="2:27" ht="15" thickBot="1">
      <c r="G14" s="117"/>
    </row>
    <row r="15" spans="2:27" ht="30" customHeight="1">
      <c r="B15" s="86" t="str">
        <f>"Strednodobá predikcia "&amp;Súhrn!H3&amp;" - komponenty HDP [zmena oproti predchádzajúcemu obdobiu]"</f>
        <v>Strednodobá predikcia P2Q-2022 - komponenty HDP [zmena oproti predchádzajúcemu obdobiu]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8"/>
    </row>
    <row r="16" spans="2:27">
      <c r="B16" s="302" t="s">
        <v>27</v>
      </c>
      <c r="C16" s="303"/>
      <c r="D16" s="303"/>
      <c r="E16" s="303"/>
      <c r="F16" s="304"/>
      <c r="G16" s="305" t="s">
        <v>63</v>
      </c>
      <c r="H16" s="135" t="str">
        <f t="shared" ref="H16:K16" si="0">H$3</f>
        <v>Skutočnosť</v>
      </c>
      <c r="I16" s="291">
        <f t="shared" si="0"/>
        <v>2022</v>
      </c>
      <c r="J16" s="291">
        <f t="shared" si="0"/>
        <v>2023</v>
      </c>
      <c r="K16" s="306">
        <f t="shared" si="0"/>
        <v>2024</v>
      </c>
      <c r="L16" s="287">
        <f t="shared" ref="L16:X16" si="1">L$3</f>
        <v>2021</v>
      </c>
      <c r="M16" s="288"/>
      <c r="N16" s="288"/>
      <c r="O16" s="290"/>
      <c r="P16" s="287">
        <f t="shared" si="1"/>
        <v>2022</v>
      </c>
      <c r="Q16" s="288"/>
      <c r="R16" s="288"/>
      <c r="S16" s="290"/>
      <c r="T16" s="287">
        <f t="shared" si="1"/>
        <v>2023</v>
      </c>
      <c r="U16" s="288"/>
      <c r="V16" s="288"/>
      <c r="W16" s="290"/>
      <c r="X16" s="287">
        <f t="shared" si="1"/>
        <v>2024</v>
      </c>
      <c r="Y16" s="288"/>
      <c r="Z16" s="288"/>
      <c r="AA16" s="289"/>
    </row>
    <row r="17" spans="2:27">
      <c r="B17" s="297"/>
      <c r="C17" s="298"/>
      <c r="D17" s="298"/>
      <c r="E17" s="298"/>
      <c r="F17" s="299"/>
      <c r="G17" s="301"/>
      <c r="H17" s="198">
        <f>$H$4</f>
        <v>2021</v>
      </c>
      <c r="I17" s="292"/>
      <c r="J17" s="292"/>
      <c r="K17" s="307"/>
      <c r="L17" s="139" t="s">
        <v>3</v>
      </c>
      <c r="M17" s="137" t="s">
        <v>4</v>
      </c>
      <c r="N17" s="137" t="s">
        <v>5</v>
      </c>
      <c r="O17" s="138" t="s">
        <v>6</v>
      </c>
      <c r="P17" s="139" t="s">
        <v>3</v>
      </c>
      <c r="Q17" s="137" t="s">
        <v>4</v>
      </c>
      <c r="R17" s="137" t="s">
        <v>5</v>
      </c>
      <c r="S17" s="234" t="s">
        <v>6</v>
      </c>
      <c r="T17" s="139" t="s">
        <v>3</v>
      </c>
      <c r="U17" s="137" t="s">
        <v>4</v>
      </c>
      <c r="V17" s="137" t="s">
        <v>5</v>
      </c>
      <c r="W17" s="138" t="s">
        <v>6</v>
      </c>
      <c r="X17" s="137" t="s">
        <v>3</v>
      </c>
      <c r="Y17" s="137" t="s">
        <v>4</v>
      </c>
      <c r="Z17" s="137" t="s">
        <v>5</v>
      </c>
      <c r="AA17" s="140" t="s">
        <v>6</v>
      </c>
    </row>
    <row r="18" spans="2:27" ht="4.3499999999999996" customHeight="1">
      <c r="B18" s="8"/>
      <c r="C18" s="9"/>
      <c r="D18" s="9"/>
      <c r="E18" s="9"/>
      <c r="F18" s="141"/>
      <c r="G18" s="142"/>
      <c r="H18" s="145"/>
      <c r="I18" s="144"/>
      <c r="J18" s="144"/>
      <c r="K18" s="145"/>
      <c r="L18" s="82"/>
      <c r="M18" s="82"/>
      <c r="N18" s="82"/>
      <c r="O18" s="267"/>
      <c r="P18" s="82"/>
      <c r="Q18" s="82"/>
      <c r="R18" s="82"/>
      <c r="S18" s="82"/>
      <c r="T18" s="186"/>
      <c r="U18" s="82"/>
      <c r="V18" s="82"/>
      <c r="W18" s="109"/>
      <c r="X18" s="82"/>
      <c r="Y18" s="82"/>
      <c r="Z18" s="82"/>
      <c r="AA18" s="4"/>
    </row>
    <row r="19" spans="2:27">
      <c r="B19" s="3"/>
      <c r="C19" s="82" t="s">
        <v>0</v>
      </c>
      <c r="D19" s="82"/>
      <c r="E19" s="82"/>
      <c r="F19" s="109"/>
      <c r="G19" s="55" t="s">
        <v>176</v>
      </c>
      <c r="H19" s="162">
        <v>3.0204717509561476</v>
      </c>
      <c r="I19" s="161">
        <v>1.4284007623555794</v>
      </c>
      <c r="J19" s="28">
        <v>1.918848809440604</v>
      </c>
      <c r="K19" s="167">
        <v>3.4825507400786222</v>
      </c>
      <c r="L19" s="161">
        <v>-1.4201858376242456</v>
      </c>
      <c r="M19" s="161">
        <v>1.9003862806686129</v>
      </c>
      <c r="N19" s="161">
        <v>0.35891160541261513</v>
      </c>
      <c r="O19" s="162">
        <v>0.35336716710661165</v>
      </c>
      <c r="P19" s="161">
        <v>0.36003080285425426</v>
      </c>
      <c r="Q19" s="161">
        <v>-0.63806323824071853</v>
      </c>
      <c r="R19" s="161">
        <v>1.1286211571557061</v>
      </c>
      <c r="S19" s="161">
        <v>0.26881643291780222</v>
      </c>
      <c r="T19" s="187">
        <v>0.45116178720053313</v>
      </c>
      <c r="U19" s="161">
        <v>0.17418174934380204</v>
      </c>
      <c r="V19" s="161">
        <v>0.73846043372807912</v>
      </c>
      <c r="W19" s="162">
        <v>1.397483905321323</v>
      </c>
      <c r="X19" s="161">
        <v>1.0593098906387439</v>
      </c>
      <c r="Y19" s="161">
        <v>0.619686146177159</v>
      </c>
      <c r="Z19" s="161">
        <v>0.60299212542057035</v>
      </c>
      <c r="AA19" s="168">
        <v>0.62253167030696943</v>
      </c>
    </row>
    <row r="20" spans="2:27">
      <c r="B20" s="3"/>
      <c r="C20" s="82"/>
      <c r="D20" s="82"/>
      <c r="E20" s="82" t="s">
        <v>109</v>
      </c>
      <c r="F20" s="109"/>
      <c r="G20" s="55" t="s">
        <v>176</v>
      </c>
      <c r="H20" s="162">
        <v>1.3506260756432198</v>
      </c>
      <c r="I20" s="161">
        <v>2.6407565020940353</v>
      </c>
      <c r="J20" s="28">
        <v>-1.2873452711576618</v>
      </c>
      <c r="K20" s="162">
        <v>2.9353353652446117</v>
      </c>
      <c r="L20" s="161">
        <v>-2.6453068808522033</v>
      </c>
      <c r="M20" s="161">
        <v>5.475890708509894</v>
      </c>
      <c r="N20" s="161">
        <v>0.70952745089158498</v>
      </c>
      <c r="O20" s="162">
        <v>-0.12414624026420995</v>
      </c>
      <c r="P20" s="161">
        <v>0.73808193002517442</v>
      </c>
      <c r="Q20" s="161">
        <v>0.23277033214938569</v>
      </c>
      <c r="R20" s="161">
        <v>0.24905454413254802</v>
      </c>
      <c r="S20" s="161">
        <v>4.0728964949195756E-2</v>
      </c>
      <c r="T20" s="187">
        <v>-0.750876615461749</v>
      </c>
      <c r="U20" s="161">
        <v>-0.87878012517114712</v>
      </c>
      <c r="V20" s="161">
        <v>-0.48259365268292242</v>
      </c>
      <c r="W20" s="162">
        <v>0.59321864520241263</v>
      </c>
      <c r="X20" s="161">
        <v>1.3719930599528993</v>
      </c>
      <c r="Y20" s="161">
        <v>1.0741299749074074</v>
      </c>
      <c r="Z20" s="161">
        <v>1.0053403154108196</v>
      </c>
      <c r="AA20" s="168">
        <v>0.97552289506293732</v>
      </c>
    </row>
    <row r="21" spans="2:27">
      <c r="B21" s="3"/>
      <c r="C21" s="82"/>
      <c r="D21" s="82"/>
      <c r="E21" s="82" t="s">
        <v>28</v>
      </c>
      <c r="F21" s="109"/>
      <c r="G21" s="55" t="s">
        <v>176</v>
      </c>
      <c r="H21" s="162">
        <v>1.9052923451476005</v>
      </c>
      <c r="I21" s="161">
        <v>-3.1966223920564403</v>
      </c>
      <c r="J21" s="161">
        <v>0.32427243398507244</v>
      </c>
      <c r="K21" s="162">
        <v>2.031093913292807</v>
      </c>
      <c r="L21" s="161">
        <v>-3.3058135941523545</v>
      </c>
      <c r="M21" s="161">
        <v>3.9812025753383864</v>
      </c>
      <c r="N21" s="161">
        <v>5.6407562738286288E-2</v>
      </c>
      <c r="O21" s="162">
        <v>0.70792287705103263</v>
      </c>
      <c r="P21" s="161">
        <v>-3.6973474695705022</v>
      </c>
      <c r="Q21" s="161">
        <v>-0.77973253653449603</v>
      </c>
      <c r="R21" s="161">
        <v>-0.51601492052284925</v>
      </c>
      <c r="S21" s="161">
        <v>-0.61680550999302852</v>
      </c>
      <c r="T21" s="187">
        <v>0.32556244592771577</v>
      </c>
      <c r="U21" s="161">
        <v>0.35681252664565477</v>
      </c>
      <c r="V21" s="161">
        <v>0.73091232141308637</v>
      </c>
      <c r="W21" s="162">
        <v>1.1454032293209764</v>
      </c>
      <c r="X21" s="161">
        <v>0.46747384817543036</v>
      </c>
      <c r="Y21" s="161">
        <v>9.1901311754668313E-2</v>
      </c>
      <c r="Z21" s="161">
        <v>0.25775486945181569</v>
      </c>
      <c r="AA21" s="168">
        <v>0.17140875152887247</v>
      </c>
    </row>
    <row r="22" spans="2:27">
      <c r="B22" s="3"/>
      <c r="C22" s="82"/>
      <c r="D22" s="82"/>
      <c r="E22" s="82" t="s">
        <v>1</v>
      </c>
      <c r="F22" s="109"/>
      <c r="G22" s="55" t="s">
        <v>176</v>
      </c>
      <c r="H22" s="162">
        <v>0.55323782265614341</v>
      </c>
      <c r="I22" s="161">
        <v>6.6444772185312502</v>
      </c>
      <c r="J22" s="161">
        <v>6.9276590636652173</v>
      </c>
      <c r="K22" s="162">
        <v>3.7953252212377748</v>
      </c>
      <c r="L22" s="161">
        <v>-5.7798253609018957</v>
      </c>
      <c r="M22" s="161">
        <v>7.8064014126778147</v>
      </c>
      <c r="N22" s="161">
        <v>0.83401305973002593</v>
      </c>
      <c r="O22" s="162">
        <v>3.8860150397825635</v>
      </c>
      <c r="P22" s="161">
        <v>-1.477930208172296</v>
      </c>
      <c r="Q22" s="161">
        <v>1.4698344336764535</v>
      </c>
      <c r="R22" s="161">
        <v>1.9390472723018775</v>
      </c>
      <c r="S22" s="161">
        <v>3.1701783328666977</v>
      </c>
      <c r="T22" s="187">
        <v>2.4499174974120308</v>
      </c>
      <c r="U22" s="161">
        <v>1.3749919620898794</v>
      </c>
      <c r="V22" s="161">
        <v>-0.98292328309084098</v>
      </c>
      <c r="W22" s="162">
        <v>0.44156754183555336</v>
      </c>
      <c r="X22" s="161">
        <v>2.9154445300360265</v>
      </c>
      <c r="Y22" s="161">
        <v>0.32073396412405941</v>
      </c>
      <c r="Z22" s="161">
        <v>0.53394827581381321</v>
      </c>
      <c r="AA22" s="168">
        <v>0.66850459171136833</v>
      </c>
    </row>
    <row r="23" spans="2:27">
      <c r="B23" s="3"/>
      <c r="C23" s="82"/>
      <c r="D23" s="82"/>
      <c r="E23" s="82" t="s">
        <v>2</v>
      </c>
      <c r="F23" s="109"/>
      <c r="G23" s="55" t="s">
        <v>176</v>
      </c>
      <c r="H23" s="162">
        <v>1.2930091836471007</v>
      </c>
      <c r="I23" s="161">
        <v>2.3211948004192351</v>
      </c>
      <c r="J23" s="161">
        <v>0.78047220928851857</v>
      </c>
      <c r="K23" s="162">
        <v>2.9644925335898762</v>
      </c>
      <c r="L23" s="161">
        <v>-3.4245199820080927</v>
      </c>
      <c r="M23" s="161">
        <v>5.6476070427257952</v>
      </c>
      <c r="N23" s="161">
        <v>0.60694307419460358</v>
      </c>
      <c r="O23" s="162">
        <v>0.86502893014252891</v>
      </c>
      <c r="P23" s="161">
        <v>-0.59691713360078325</v>
      </c>
      <c r="Q23" s="161">
        <v>0.30194120300690486</v>
      </c>
      <c r="R23" s="161">
        <v>0.46596686107132257</v>
      </c>
      <c r="S23" s="161">
        <v>0.59516885819328991</v>
      </c>
      <c r="T23" s="187">
        <v>0.1549862443976906</v>
      </c>
      <c r="U23" s="161">
        <v>-0.14183113728161345</v>
      </c>
      <c r="V23" s="161">
        <v>-0.37448104383209113</v>
      </c>
      <c r="W23" s="162">
        <v>0.66124301507861105</v>
      </c>
      <c r="X23" s="161">
        <v>1.5551257555517424</v>
      </c>
      <c r="Y23" s="161">
        <v>0.71831979610526275</v>
      </c>
      <c r="Z23" s="161">
        <v>0.75941073558915662</v>
      </c>
      <c r="AA23" s="168">
        <v>0.75795903814805854</v>
      </c>
    </row>
    <row r="24" spans="2:27">
      <c r="B24" s="3"/>
      <c r="C24" s="82"/>
      <c r="D24" s="82" t="s">
        <v>29</v>
      </c>
      <c r="E24" s="82"/>
      <c r="F24" s="109"/>
      <c r="G24" s="55" t="s">
        <v>176</v>
      </c>
      <c r="H24" s="162">
        <v>10.167572089659174</v>
      </c>
      <c r="I24" s="161">
        <v>-0.42550120887302967</v>
      </c>
      <c r="J24" s="161">
        <v>5.1510152872019717</v>
      </c>
      <c r="K24" s="162">
        <v>6.7223666684789691</v>
      </c>
      <c r="L24" s="161">
        <v>7.341590776586429</v>
      </c>
      <c r="M24" s="161">
        <v>-6.1527037644060272</v>
      </c>
      <c r="N24" s="161">
        <v>-2.3974695788359242</v>
      </c>
      <c r="O24" s="162">
        <v>3.4835234169868556</v>
      </c>
      <c r="P24" s="161">
        <v>0.28529064352204614</v>
      </c>
      <c r="Q24" s="161">
        <v>-2.3791634899559853</v>
      </c>
      <c r="R24" s="161">
        <v>2.5423699485029942</v>
      </c>
      <c r="S24" s="161">
        <v>0.46965971135684015</v>
      </c>
      <c r="T24" s="187">
        <v>1.149586759077124</v>
      </c>
      <c r="U24" s="161">
        <v>1.4019064552728224</v>
      </c>
      <c r="V24" s="161">
        <v>2.397896029902455</v>
      </c>
      <c r="W24" s="162">
        <v>2.5287115627052259</v>
      </c>
      <c r="X24" s="161">
        <v>1.9396891454483125</v>
      </c>
      <c r="Y24" s="161">
        <v>0.80219999672448239</v>
      </c>
      <c r="Z24" s="161">
        <v>0.77605443261583673</v>
      </c>
      <c r="AA24" s="168">
        <v>0.87458108253282774</v>
      </c>
    </row>
    <row r="25" spans="2:27">
      <c r="B25" s="3"/>
      <c r="C25" s="82"/>
      <c r="D25" s="82" t="s">
        <v>30</v>
      </c>
      <c r="E25" s="82"/>
      <c r="F25" s="109"/>
      <c r="G25" s="55" t="s">
        <v>176</v>
      </c>
      <c r="H25" s="162">
        <v>11.121954811690557</v>
      </c>
      <c r="I25" s="161">
        <v>0.39991249063413647</v>
      </c>
      <c r="J25" s="161">
        <v>3.0905304046548565</v>
      </c>
      <c r="K25" s="162">
        <v>6.0990866459011954</v>
      </c>
      <c r="L25" s="161">
        <v>5.5436753849293723</v>
      </c>
      <c r="M25" s="161">
        <v>-3.1371548945717649</v>
      </c>
      <c r="N25" s="161">
        <v>-0.89203071698371161</v>
      </c>
      <c r="O25" s="162">
        <v>2.2250805695706504</v>
      </c>
      <c r="P25" s="161">
        <v>0.12448614096372523</v>
      </c>
      <c r="Q25" s="161">
        <v>-1.5320946477670532</v>
      </c>
      <c r="R25" s="161">
        <v>1.8668557284368177</v>
      </c>
      <c r="S25" s="161">
        <v>0.442204583984946</v>
      </c>
      <c r="T25" s="187">
        <v>0.44152559207581987</v>
      </c>
      <c r="U25" s="161">
        <v>0.90657471249106436</v>
      </c>
      <c r="V25" s="161">
        <v>1.223501228655536</v>
      </c>
      <c r="W25" s="162">
        <v>1.7821737098986574</v>
      </c>
      <c r="X25" s="161">
        <v>2.4269074943862705</v>
      </c>
      <c r="Y25" s="161">
        <v>0.88529014489651559</v>
      </c>
      <c r="Z25" s="161">
        <v>0.92047340660563748</v>
      </c>
      <c r="AA25" s="168">
        <v>1.0045725132794985</v>
      </c>
    </row>
    <row r="26" spans="2:27" ht="15" thickBot="1">
      <c r="B26" s="77"/>
      <c r="C26" s="111"/>
      <c r="D26" s="111" t="s">
        <v>31</v>
      </c>
      <c r="E26" s="111"/>
      <c r="F26" s="112"/>
      <c r="G26" s="205" t="s">
        <v>176</v>
      </c>
      <c r="H26" s="175">
        <v>-17.511213102423412</v>
      </c>
      <c r="I26" s="174">
        <v>-32.673375001600135</v>
      </c>
      <c r="J26" s="174">
        <v>125.19636337703676</v>
      </c>
      <c r="K26" s="175">
        <v>23.345638661428254</v>
      </c>
      <c r="L26" s="174">
        <v>55.980933632000188</v>
      </c>
      <c r="M26" s="174">
        <v>-61.353522295130105</v>
      </c>
      <c r="N26" s="174">
        <v>-71.467488155380892</v>
      </c>
      <c r="O26" s="175">
        <v>204.03622564568076</v>
      </c>
      <c r="P26" s="174">
        <v>8.901680786607713</v>
      </c>
      <c r="Q26" s="174">
        <v>-44.109470052217212</v>
      </c>
      <c r="R26" s="174">
        <v>61.172902026138019</v>
      </c>
      <c r="S26" s="174">
        <v>1.9757592591831781</v>
      </c>
      <c r="T26" s="193">
        <v>39.407412145563256</v>
      </c>
      <c r="U26" s="174">
        <v>20.684839773841745</v>
      </c>
      <c r="V26" s="174">
        <v>40.623803605353459</v>
      </c>
      <c r="W26" s="175">
        <v>20.019848228309741</v>
      </c>
      <c r="X26" s="174">
        <v>-7.7410492434247544</v>
      </c>
      <c r="Y26" s="174">
        <v>-1.0307048983433162</v>
      </c>
      <c r="Z26" s="174">
        <v>-2.4713922033379134</v>
      </c>
      <c r="AA26" s="194">
        <v>-2.1501010862399994</v>
      </c>
    </row>
    <row r="27" spans="2:27" ht="15" thickBot="1"/>
    <row r="28" spans="2:27" ht="30" customHeight="1">
      <c r="B28" s="86" t="str">
        <f>"Strednodobá predikcia "&amp;Súhrn!H3&amp;" - komponenty HDP [príspevky k rastu]"</f>
        <v>Strednodobá predikcia P2Q-2022 - komponenty HDP [príspevky k rastu]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8"/>
    </row>
    <row r="29" spans="2:27">
      <c r="B29" s="302" t="s">
        <v>27</v>
      </c>
      <c r="C29" s="303"/>
      <c r="D29" s="303"/>
      <c r="E29" s="303"/>
      <c r="F29" s="304"/>
      <c r="G29" s="305" t="s">
        <v>63</v>
      </c>
      <c r="H29" s="135" t="str">
        <f t="shared" ref="H29:K29" si="2">H$3</f>
        <v>Skutočnosť</v>
      </c>
      <c r="I29" s="291">
        <f t="shared" si="2"/>
        <v>2022</v>
      </c>
      <c r="J29" s="291">
        <f t="shared" si="2"/>
        <v>2023</v>
      </c>
      <c r="K29" s="306">
        <f t="shared" si="2"/>
        <v>2024</v>
      </c>
      <c r="L29" s="287">
        <f t="shared" ref="L29:X29" si="3">L$3</f>
        <v>2021</v>
      </c>
      <c r="M29" s="288"/>
      <c r="N29" s="288"/>
      <c r="O29" s="290"/>
      <c r="P29" s="287">
        <f t="shared" ref="P29" si="4">P$3</f>
        <v>2022</v>
      </c>
      <c r="Q29" s="288"/>
      <c r="R29" s="288"/>
      <c r="S29" s="290"/>
      <c r="T29" s="287">
        <f t="shared" si="3"/>
        <v>2023</v>
      </c>
      <c r="U29" s="288"/>
      <c r="V29" s="288"/>
      <c r="W29" s="290"/>
      <c r="X29" s="287">
        <f t="shared" si="3"/>
        <v>2024</v>
      </c>
      <c r="Y29" s="288"/>
      <c r="Z29" s="288"/>
      <c r="AA29" s="289"/>
    </row>
    <row r="30" spans="2:27">
      <c r="B30" s="297"/>
      <c r="C30" s="298"/>
      <c r="D30" s="298"/>
      <c r="E30" s="298"/>
      <c r="F30" s="299"/>
      <c r="G30" s="301"/>
      <c r="H30" s="198">
        <f>$H$4</f>
        <v>2021</v>
      </c>
      <c r="I30" s="292"/>
      <c r="J30" s="292"/>
      <c r="K30" s="307"/>
      <c r="L30" s="139" t="s">
        <v>3</v>
      </c>
      <c r="M30" s="137" t="s">
        <v>4</v>
      </c>
      <c r="N30" s="137" t="s">
        <v>5</v>
      </c>
      <c r="O30" s="138" t="s">
        <v>6</v>
      </c>
      <c r="P30" s="139" t="s">
        <v>3</v>
      </c>
      <c r="Q30" s="137" t="s">
        <v>4</v>
      </c>
      <c r="R30" s="137" t="s">
        <v>5</v>
      </c>
      <c r="S30" s="234" t="s">
        <v>6</v>
      </c>
      <c r="T30" s="139" t="s">
        <v>3</v>
      </c>
      <c r="U30" s="137" t="s">
        <v>4</v>
      </c>
      <c r="V30" s="137" t="s">
        <v>5</v>
      </c>
      <c r="W30" s="138" t="s">
        <v>6</v>
      </c>
      <c r="X30" s="137" t="s">
        <v>3</v>
      </c>
      <c r="Y30" s="137" t="s">
        <v>4</v>
      </c>
      <c r="Z30" s="137" t="s">
        <v>5</v>
      </c>
      <c r="AA30" s="140" t="s">
        <v>6</v>
      </c>
    </row>
    <row r="31" spans="2:27" ht="4.3499999999999996" customHeight="1">
      <c r="B31" s="8"/>
      <c r="C31" s="9"/>
      <c r="D31" s="9"/>
      <c r="E31" s="9"/>
      <c r="F31" s="141"/>
      <c r="G31" s="142"/>
      <c r="H31" s="145"/>
      <c r="I31" s="144"/>
      <c r="J31" s="144"/>
      <c r="K31" s="269"/>
      <c r="L31" s="82"/>
      <c r="M31" s="82"/>
      <c r="N31" s="82"/>
      <c r="O31" s="267"/>
      <c r="P31" s="82"/>
      <c r="Q31" s="82"/>
      <c r="R31" s="82"/>
      <c r="S31" s="82"/>
      <c r="T31" s="186"/>
      <c r="U31" s="82"/>
      <c r="V31" s="82"/>
      <c r="W31" s="109"/>
      <c r="X31" s="82"/>
      <c r="Y31" s="82"/>
      <c r="Z31" s="82"/>
      <c r="AA31" s="4"/>
    </row>
    <row r="32" spans="2:27">
      <c r="B32" s="3"/>
      <c r="C32" s="82" t="s">
        <v>0</v>
      </c>
      <c r="D32" s="82"/>
      <c r="E32" s="82"/>
      <c r="F32" s="109"/>
      <c r="G32" s="55" t="s">
        <v>176</v>
      </c>
      <c r="H32" s="162">
        <v>3.0204717509561476</v>
      </c>
      <c r="I32" s="161">
        <v>1.4284007623555794</v>
      </c>
      <c r="J32" s="161">
        <v>1.918848809440604</v>
      </c>
      <c r="K32" s="162">
        <v>3.4825507400786222</v>
      </c>
      <c r="L32" s="161">
        <v>-1.4201858376242456</v>
      </c>
      <c r="M32" s="161">
        <v>1.9003862806686129</v>
      </c>
      <c r="N32" s="161">
        <v>0.35891160541261513</v>
      </c>
      <c r="O32" s="162">
        <v>0.35336716710661165</v>
      </c>
      <c r="P32" s="161">
        <v>0.36003080285425426</v>
      </c>
      <c r="Q32" s="161">
        <v>-0.63806323824071853</v>
      </c>
      <c r="R32" s="161">
        <v>1.1286211571557061</v>
      </c>
      <c r="S32" s="161">
        <v>0.26881643291780222</v>
      </c>
      <c r="T32" s="187">
        <v>0.45116178720053313</v>
      </c>
      <c r="U32" s="161">
        <v>0.17418174934380204</v>
      </c>
      <c r="V32" s="161">
        <v>0.73846043372807912</v>
      </c>
      <c r="W32" s="162">
        <v>1.397483905321323</v>
      </c>
      <c r="X32" s="161">
        <v>1.0593098906387439</v>
      </c>
      <c r="Y32" s="161">
        <v>0.619686146177159</v>
      </c>
      <c r="Z32" s="161">
        <v>0.60299212542057035</v>
      </c>
      <c r="AA32" s="168">
        <v>0.62253167030696943</v>
      </c>
    </row>
    <row r="33" spans="2:27">
      <c r="B33" s="3"/>
      <c r="C33" s="82"/>
      <c r="D33" s="82"/>
      <c r="E33" s="82" t="s">
        <v>109</v>
      </c>
      <c r="F33" s="109"/>
      <c r="G33" s="55" t="s">
        <v>177</v>
      </c>
      <c r="H33" s="162">
        <v>0.77989993562074322</v>
      </c>
      <c r="I33" s="161">
        <v>1.5001511308807067</v>
      </c>
      <c r="J33" s="161">
        <v>-0.74005153595980289</v>
      </c>
      <c r="K33" s="162">
        <v>1.6343421127502995</v>
      </c>
      <c r="L33" s="161">
        <v>-1.4815886969714878</v>
      </c>
      <c r="M33" s="161">
        <v>3.0288325449103097</v>
      </c>
      <c r="N33" s="161">
        <v>0.40622539093213988</v>
      </c>
      <c r="O33" s="162">
        <v>-7.1325701187616636E-2</v>
      </c>
      <c r="P33" s="161">
        <v>0.42203221855485934</v>
      </c>
      <c r="Q33" s="161">
        <v>0.13359849072896904</v>
      </c>
      <c r="R33" s="161">
        <v>0.14419761639253195</v>
      </c>
      <c r="S33" s="161">
        <v>2.3376160714345014E-2</v>
      </c>
      <c r="T33" s="187">
        <v>-0.42998108312376848</v>
      </c>
      <c r="U33" s="161">
        <v>-0.49720182235762228</v>
      </c>
      <c r="V33" s="161">
        <v>-0.27017485412903075</v>
      </c>
      <c r="W33" s="162">
        <v>0.32808158336858173</v>
      </c>
      <c r="X33" s="161">
        <v>0.75276687494908723</v>
      </c>
      <c r="Y33" s="161">
        <v>0.59116277437484011</v>
      </c>
      <c r="Z33" s="161">
        <v>0.55580237010426703</v>
      </c>
      <c r="AA33" s="168">
        <v>0.54147473928774148</v>
      </c>
    </row>
    <row r="34" spans="2:27">
      <c r="B34" s="3"/>
      <c r="C34" s="82"/>
      <c r="D34" s="82"/>
      <c r="E34" s="82" t="s">
        <v>28</v>
      </c>
      <c r="F34" s="109"/>
      <c r="G34" s="55" t="s">
        <v>177</v>
      </c>
      <c r="H34" s="162">
        <v>0.35992829742873611</v>
      </c>
      <c r="I34" s="161">
        <v>-0.59733630578575514</v>
      </c>
      <c r="J34" s="161">
        <v>5.7832043522430647E-2</v>
      </c>
      <c r="K34" s="162">
        <v>0.35656607557345288</v>
      </c>
      <c r="L34" s="161">
        <v>-0.62062763942184351</v>
      </c>
      <c r="M34" s="161">
        <v>0.73312730744888566</v>
      </c>
      <c r="N34" s="161">
        <v>1.0599404364640241E-2</v>
      </c>
      <c r="O34" s="162">
        <v>0.13262305746409644</v>
      </c>
      <c r="P34" s="161">
        <v>-0.69511241460528339</v>
      </c>
      <c r="Q34" s="161">
        <v>-0.14066559855813188</v>
      </c>
      <c r="R34" s="161">
        <v>-9.295758799983897E-2</v>
      </c>
      <c r="S34" s="161">
        <v>-0.10930748941706903</v>
      </c>
      <c r="T34" s="187">
        <v>5.7185120572386727E-2</v>
      </c>
      <c r="U34" s="161">
        <v>6.2595839800326472E-2</v>
      </c>
      <c r="V34" s="161">
        <v>0.12845816564702389</v>
      </c>
      <c r="W34" s="162">
        <v>0.20129004375260556</v>
      </c>
      <c r="X34" s="161">
        <v>8.1948344198831416E-2</v>
      </c>
      <c r="Y34" s="161">
        <v>1.6015987725716604E-2</v>
      </c>
      <c r="Z34" s="161">
        <v>4.4684291501117995E-2</v>
      </c>
      <c r="AA34" s="168">
        <v>2.9613385941716929E-2</v>
      </c>
    </row>
    <row r="35" spans="2:27">
      <c r="B35" s="3"/>
      <c r="C35" s="82"/>
      <c r="D35" s="82"/>
      <c r="E35" s="82" t="s">
        <v>1</v>
      </c>
      <c r="F35" s="109"/>
      <c r="G35" s="55" t="s">
        <v>177</v>
      </c>
      <c r="H35" s="162">
        <v>0.11138198707515962</v>
      </c>
      <c r="I35" s="161">
        <v>1.3056790627282246</v>
      </c>
      <c r="J35" s="161">
        <v>1.4313337810632252</v>
      </c>
      <c r="K35" s="162">
        <v>0.82269519525432488</v>
      </c>
      <c r="L35" s="161">
        <v>-1.1256534238765836</v>
      </c>
      <c r="M35" s="161">
        <v>1.453104238381179</v>
      </c>
      <c r="N35" s="161">
        <v>0.16424322369690089</v>
      </c>
      <c r="O35" s="162">
        <v>0.76890059249174492</v>
      </c>
      <c r="P35" s="161">
        <v>-0.30272255691993322</v>
      </c>
      <c r="Q35" s="161">
        <v>0.29555071577495434</v>
      </c>
      <c r="R35" s="161">
        <v>0.39817033326464901</v>
      </c>
      <c r="S35" s="161">
        <v>0.65619161953133243</v>
      </c>
      <c r="T35" s="187">
        <v>0.52177917080853498</v>
      </c>
      <c r="U35" s="161">
        <v>0.29867033368640011</v>
      </c>
      <c r="V35" s="161">
        <v>-0.21606607338074285</v>
      </c>
      <c r="W35" s="162">
        <v>9.5406703515380539E-2</v>
      </c>
      <c r="X35" s="161">
        <v>0.6239831099907609</v>
      </c>
      <c r="Y35" s="161">
        <v>6.9906446979494496E-2</v>
      </c>
      <c r="Z35" s="161">
        <v>0.11603238217943558</v>
      </c>
      <c r="AA35" s="168">
        <v>0.1451731351720835</v>
      </c>
    </row>
    <row r="36" spans="2:27">
      <c r="B36" s="3"/>
      <c r="C36" s="82"/>
      <c r="D36" s="82"/>
      <c r="E36" s="82" t="s">
        <v>2</v>
      </c>
      <c r="F36" s="109"/>
      <c r="G36" s="55" t="s">
        <v>177</v>
      </c>
      <c r="H36" s="162">
        <v>1.2512102201246518</v>
      </c>
      <c r="I36" s="161">
        <v>2.2084938878231801</v>
      </c>
      <c r="J36" s="161">
        <v>0.74911428862584051</v>
      </c>
      <c r="K36" s="162">
        <v>2.8136033835780774</v>
      </c>
      <c r="L36" s="161">
        <v>-3.227869760269896</v>
      </c>
      <c r="M36" s="161">
        <v>5.2150640907403556</v>
      </c>
      <c r="N36" s="161">
        <v>0.58106801899368932</v>
      </c>
      <c r="O36" s="162">
        <v>0.83019794876822883</v>
      </c>
      <c r="P36" s="161">
        <v>-0.57580275297033889</v>
      </c>
      <c r="Q36" s="161">
        <v>0.28848360794577516</v>
      </c>
      <c r="R36" s="161">
        <v>0.44941036165733578</v>
      </c>
      <c r="S36" s="161">
        <v>0.5702602908286124</v>
      </c>
      <c r="T36" s="187">
        <v>0.14898320825715117</v>
      </c>
      <c r="U36" s="161">
        <v>-0.13593564887088555</v>
      </c>
      <c r="V36" s="161">
        <v>-0.35778276186277186</v>
      </c>
      <c r="W36" s="162">
        <v>0.62477833063658184</v>
      </c>
      <c r="X36" s="161">
        <v>1.4586983291386757</v>
      </c>
      <c r="Y36" s="161">
        <v>0.67708520908005898</v>
      </c>
      <c r="Z36" s="161">
        <v>0.71651904378481679</v>
      </c>
      <c r="AA36" s="168">
        <v>0.71626126040153615</v>
      </c>
    </row>
    <row r="37" spans="2:27">
      <c r="B37" s="3"/>
      <c r="C37" s="82"/>
      <c r="D37" s="82" t="s">
        <v>29</v>
      </c>
      <c r="E37" s="82"/>
      <c r="F37" s="109"/>
      <c r="G37" s="55" t="s">
        <v>177</v>
      </c>
      <c r="H37" s="162">
        <v>9.3256043657358312</v>
      </c>
      <c r="I37" s="161">
        <v>-0.41734072762030089</v>
      </c>
      <c r="J37" s="161">
        <v>4.9598821844142034</v>
      </c>
      <c r="K37" s="162">
        <v>6.6782039741648145</v>
      </c>
      <c r="L37" s="161">
        <v>7.0749779521719267</v>
      </c>
      <c r="M37" s="161">
        <v>-6.4562591635007367</v>
      </c>
      <c r="N37" s="161">
        <v>-2.3169357440970573</v>
      </c>
      <c r="O37" s="162">
        <v>3.274045821493988</v>
      </c>
      <c r="P37" s="161">
        <v>0.27649851665703268</v>
      </c>
      <c r="Q37" s="161">
        <v>-2.3041248899234161</v>
      </c>
      <c r="R37" s="161">
        <v>2.4190394543144316</v>
      </c>
      <c r="S37" s="161">
        <v>0.45312369890041815</v>
      </c>
      <c r="T37" s="187">
        <v>1.1113331412560494</v>
      </c>
      <c r="U37" s="161">
        <v>1.3646795922921415</v>
      </c>
      <c r="V37" s="161">
        <v>2.3628291863540039</v>
      </c>
      <c r="W37" s="162">
        <v>2.5327772491330065</v>
      </c>
      <c r="X37" s="161">
        <v>1.9644824750171084</v>
      </c>
      <c r="Y37" s="161">
        <v>0.81953150928797924</v>
      </c>
      <c r="Z37" s="161">
        <v>0.7942591674444589</v>
      </c>
      <c r="AA37" s="168">
        <v>0.89663685266610194</v>
      </c>
    </row>
    <row r="38" spans="2:27">
      <c r="B38" s="3"/>
      <c r="C38" s="82"/>
      <c r="D38" s="82" t="s">
        <v>30</v>
      </c>
      <c r="E38" s="82"/>
      <c r="F38" s="109"/>
      <c r="G38" s="55" t="s">
        <v>177</v>
      </c>
      <c r="H38" s="162">
        <v>-9.8609436672023065</v>
      </c>
      <c r="I38" s="161">
        <v>-0.38245351690891205</v>
      </c>
      <c r="J38" s="161">
        <v>-2.9256371826107834</v>
      </c>
      <c r="K38" s="162">
        <v>-5.8400493095829438</v>
      </c>
      <c r="L38" s="161">
        <v>-5.1519179508596773</v>
      </c>
      <c r="M38" s="161">
        <v>3.1214136612918058</v>
      </c>
      <c r="N38" s="161">
        <v>0.84367769028567963</v>
      </c>
      <c r="O38" s="162">
        <v>-2.0782372827450213</v>
      </c>
      <c r="P38" s="161">
        <v>-0.11843932046488277</v>
      </c>
      <c r="Q38" s="161">
        <v>1.4542531478684568</v>
      </c>
      <c r="R38" s="161">
        <v>-1.7560619194470026</v>
      </c>
      <c r="S38" s="161">
        <v>-0.41899720322536432</v>
      </c>
      <c r="T38" s="187">
        <v>-0.41907727685061213</v>
      </c>
      <c r="U38" s="161">
        <v>-0.8603995390509348</v>
      </c>
      <c r="V38" s="161">
        <v>-1.1696734671788318</v>
      </c>
      <c r="W38" s="162">
        <v>-1.7119706199120157</v>
      </c>
      <c r="X38" s="161">
        <v>-2.3401518562566856</v>
      </c>
      <c r="Y38" s="161">
        <v>-0.86519535586782548</v>
      </c>
      <c r="Z38" s="161">
        <v>-0.90195461446725067</v>
      </c>
      <c r="AA38" s="168">
        <v>-0.9874681833658685</v>
      </c>
    </row>
    <row r="39" spans="2:27">
      <c r="B39" s="3"/>
      <c r="C39" s="82"/>
      <c r="D39" s="82" t="s">
        <v>31</v>
      </c>
      <c r="E39" s="82"/>
      <c r="F39" s="109"/>
      <c r="G39" s="55" t="s">
        <v>177</v>
      </c>
      <c r="H39" s="160">
        <v>-0.53533930146649011</v>
      </c>
      <c r="I39" s="161">
        <v>-0.79979424452920056</v>
      </c>
      <c r="J39" s="161">
        <v>2.0342450018034239</v>
      </c>
      <c r="K39" s="162">
        <v>0.83815466458185861</v>
      </c>
      <c r="L39" s="161">
        <v>1.9230600013122496</v>
      </c>
      <c r="M39" s="161">
        <v>-3.3348455022089309</v>
      </c>
      <c r="N39" s="161">
        <v>-1.4732580538113775</v>
      </c>
      <c r="O39" s="162">
        <v>1.1958085387489663</v>
      </c>
      <c r="P39" s="161">
        <v>0.15805919619214992</v>
      </c>
      <c r="Q39" s="161">
        <v>-0.84987174205495908</v>
      </c>
      <c r="R39" s="161">
        <v>0.66297753486742905</v>
      </c>
      <c r="S39" s="161">
        <v>3.4126495675053811E-2</v>
      </c>
      <c r="T39" s="187">
        <v>0.6922558644054374</v>
      </c>
      <c r="U39" s="161">
        <v>0.50428005324120673</v>
      </c>
      <c r="V39" s="161">
        <v>1.1931557191751718</v>
      </c>
      <c r="W39" s="162">
        <v>0.82080662922099112</v>
      </c>
      <c r="X39" s="161">
        <v>-0.37566938123957738</v>
      </c>
      <c r="Y39" s="161">
        <v>-4.5663846579846325E-2</v>
      </c>
      <c r="Z39" s="161">
        <v>-0.10769544702279175</v>
      </c>
      <c r="AA39" s="168">
        <v>-9.0831330699766649E-2</v>
      </c>
    </row>
    <row r="40" spans="2:27" ht="15" thickBot="1">
      <c r="B40" s="77"/>
      <c r="C40" s="111"/>
      <c r="D40" s="111" t="s">
        <v>37</v>
      </c>
      <c r="E40" s="111"/>
      <c r="F40" s="112"/>
      <c r="G40" s="205" t="s">
        <v>177</v>
      </c>
      <c r="H40" s="173">
        <v>2.3046008322979659</v>
      </c>
      <c r="I40" s="174">
        <v>1.970111906160071E-2</v>
      </c>
      <c r="J40" s="174">
        <v>-0.86451048098866534</v>
      </c>
      <c r="K40" s="175">
        <v>-0.16920730808129489</v>
      </c>
      <c r="L40" s="174">
        <v>-0.11537607866660869</v>
      </c>
      <c r="M40" s="174">
        <v>2.0167692137216298E-2</v>
      </c>
      <c r="N40" s="174">
        <v>1.2511016402302919</v>
      </c>
      <c r="O40" s="175">
        <v>-1.6726393204105783</v>
      </c>
      <c r="P40" s="174">
        <v>0.777774359632465</v>
      </c>
      <c r="Q40" s="174">
        <v>-7.6675104131545713E-2</v>
      </c>
      <c r="R40" s="174">
        <v>1.6233260630906649E-2</v>
      </c>
      <c r="S40" s="174">
        <v>-0.33557035358581749</v>
      </c>
      <c r="T40" s="193">
        <v>-0.39007728546204623</v>
      </c>
      <c r="U40" s="174">
        <v>-0.19416265502652941</v>
      </c>
      <c r="V40" s="174">
        <v>-9.6912523584352261E-2</v>
      </c>
      <c r="W40" s="175">
        <v>-4.8101054536220184E-2</v>
      </c>
      <c r="X40" s="174">
        <v>-2.3719057260402028E-2</v>
      </c>
      <c r="Y40" s="174">
        <v>-1.1735216323003585E-2</v>
      </c>
      <c r="Z40" s="174">
        <v>-5.831471341480347E-3</v>
      </c>
      <c r="AA40" s="194">
        <v>-2.8982593948151765E-3</v>
      </c>
    </row>
    <row r="41" spans="2:27">
      <c r="B41" s="11" t="s">
        <v>140</v>
      </c>
      <c r="C41" s="82"/>
      <c r="D41" s="82"/>
      <c r="E41" s="82"/>
      <c r="F41" s="82"/>
      <c r="G41" s="117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2:27">
      <c r="B42" s="82"/>
      <c r="C42" s="82"/>
      <c r="D42" s="82"/>
      <c r="E42" s="82"/>
      <c r="F42" s="82"/>
      <c r="G42" s="117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2:27" ht="15" thickBot="1">
      <c r="B43" s="199" t="s">
        <v>69</v>
      </c>
      <c r="I43" s="111"/>
      <c r="J43" s="111"/>
      <c r="K43" s="82"/>
    </row>
    <row r="44" spans="2:27">
      <c r="B44" s="294" t="s">
        <v>27</v>
      </c>
      <c r="C44" s="295"/>
      <c r="D44" s="295"/>
      <c r="E44" s="295"/>
      <c r="F44" s="296"/>
      <c r="G44" s="300" t="s">
        <v>63</v>
      </c>
      <c r="H44" s="209" t="str">
        <f>H$3</f>
        <v>Skutočnosť</v>
      </c>
      <c r="I44" s="293">
        <f t="shared" ref="I44:K44" si="5">I$3</f>
        <v>2022</v>
      </c>
      <c r="J44" s="293">
        <f t="shared" si="5"/>
        <v>2023</v>
      </c>
      <c r="K44" s="308">
        <f t="shared" si="5"/>
        <v>2024</v>
      </c>
    </row>
    <row r="45" spans="2:27" ht="15" customHeight="1">
      <c r="B45" s="297"/>
      <c r="C45" s="298"/>
      <c r="D45" s="298"/>
      <c r="E45" s="298"/>
      <c r="F45" s="299"/>
      <c r="G45" s="301"/>
      <c r="H45" s="198">
        <f>$H$4</f>
        <v>2021</v>
      </c>
      <c r="I45" s="292"/>
      <c r="J45" s="292"/>
      <c r="K45" s="309"/>
    </row>
    <row r="46" spans="2:27" ht="4.3499999999999996" customHeight="1">
      <c r="B46" s="8"/>
      <c r="C46" s="9"/>
      <c r="D46" s="9"/>
      <c r="E46" s="9"/>
      <c r="F46" s="141"/>
      <c r="G46" s="142"/>
      <c r="H46" s="210"/>
      <c r="I46" s="144"/>
      <c r="J46" s="144"/>
      <c r="K46" s="146"/>
    </row>
    <row r="47" spans="2:27">
      <c r="B47" s="3"/>
      <c r="C47" s="82" t="s">
        <v>1</v>
      </c>
      <c r="D47" s="82"/>
      <c r="E47" s="82"/>
      <c r="F47" s="109"/>
      <c r="G47" s="55" t="s">
        <v>176</v>
      </c>
      <c r="H47" s="160">
        <v>0.55323782265614341</v>
      </c>
      <c r="I47" s="161">
        <v>6.6444772185312502</v>
      </c>
      <c r="J47" s="161">
        <v>6.9276590636652173</v>
      </c>
      <c r="K47" s="168">
        <v>3.7953252212377748</v>
      </c>
    </row>
    <row r="48" spans="2:27">
      <c r="B48" s="3"/>
      <c r="C48" s="82"/>
      <c r="D48" s="108" t="s">
        <v>36</v>
      </c>
      <c r="E48" s="82"/>
      <c r="F48" s="109"/>
      <c r="G48" s="55" t="s">
        <v>176</v>
      </c>
      <c r="H48" s="160">
        <v>1.141452284727194</v>
      </c>
      <c r="I48" s="161">
        <v>5.7495957253097316</v>
      </c>
      <c r="J48" s="161">
        <v>2.6488432986110837</v>
      </c>
      <c r="K48" s="168">
        <v>3.737767650105539</v>
      </c>
    </row>
    <row r="49" spans="2:11" ht="15" thickBot="1">
      <c r="B49" s="77"/>
      <c r="C49" s="111"/>
      <c r="D49" s="211" t="s">
        <v>68</v>
      </c>
      <c r="E49" s="111"/>
      <c r="F49" s="112"/>
      <c r="G49" s="113" t="s">
        <v>176</v>
      </c>
      <c r="H49" s="173">
        <v>-2.2239811340842692</v>
      </c>
      <c r="I49" s="174">
        <v>11.015034180355542</v>
      </c>
      <c r="J49" s="174">
        <v>26.834014953220148</v>
      </c>
      <c r="K49" s="194">
        <v>4.0120402128353874</v>
      </c>
    </row>
    <row r="50" spans="2:11">
      <c r="B50" s="11" t="s">
        <v>140</v>
      </c>
      <c r="C50" s="82"/>
      <c r="D50" s="82"/>
      <c r="E50" s="82"/>
      <c r="F50" s="82"/>
      <c r="G50" s="117"/>
      <c r="H50" s="82"/>
      <c r="I50" s="82"/>
    </row>
    <row r="57" spans="2:11">
      <c r="B57" s="82"/>
      <c r="C57" s="82"/>
      <c r="D57" s="82"/>
      <c r="E57" s="82"/>
      <c r="F57" s="82"/>
      <c r="G57" s="117"/>
      <c r="H57" s="82"/>
      <c r="I57" s="82"/>
    </row>
    <row r="58" spans="2:11">
      <c r="B58" s="82"/>
      <c r="C58" s="82"/>
      <c r="D58" s="82"/>
      <c r="E58" s="82"/>
      <c r="F58" s="82"/>
      <c r="G58" s="117"/>
      <c r="H58" s="82"/>
      <c r="I58" s="82"/>
    </row>
    <row r="59" spans="2:11">
      <c r="B59" s="82"/>
      <c r="C59" s="82"/>
      <c r="D59" s="82"/>
      <c r="E59" s="82"/>
      <c r="F59" s="82"/>
      <c r="G59" s="117"/>
      <c r="H59" s="82"/>
      <c r="I59" s="82"/>
    </row>
    <row r="60" spans="2:11">
      <c r="B60" s="82"/>
      <c r="C60" s="82"/>
      <c r="D60" s="82"/>
      <c r="E60" s="82"/>
      <c r="F60" s="82"/>
      <c r="G60" s="117"/>
      <c r="H60" s="82"/>
      <c r="I60" s="82"/>
    </row>
    <row r="61" spans="2:11">
      <c r="B61" s="82"/>
      <c r="C61" s="82"/>
      <c r="D61" s="82"/>
      <c r="E61" s="82"/>
      <c r="F61" s="82"/>
      <c r="G61" s="117"/>
      <c r="H61" s="82"/>
      <c r="I61" s="82"/>
    </row>
    <row r="62" spans="2:11">
      <c r="B62" s="82"/>
      <c r="C62" s="82"/>
      <c r="D62" s="82"/>
      <c r="E62" s="82"/>
      <c r="F62" s="82"/>
      <c r="G62" s="117"/>
      <c r="H62" s="82"/>
      <c r="I62" s="82"/>
    </row>
    <row r="63" spans="2:11">
      <c r="B63" s="82"/>
      <c r="C63" s="82"/>
      <c r="D63" s="82"/>
      <c r="E63" s="82"/>
      <c r="F63" s="82"/>
      <c r="G63" s="117"/>
      <c r="H63" s="82"/>
      <c r="I63" s="82"/>
    </row>
    <row r="64" spans="2:11">
      <c r="B64" s="82"/>
      <c r="C64" s="82"/>
      <c r="D64" s="82"/>
      <c r="E64" s="82"/>
      <c r="F64" s="82"/>
      <c r="G64" s="117"/>
      <c r="H64" s="82"/>
      <c r="I64" s="82"/>
    </row>
    <row r="65" spans="2:9">
      <c r="B65" s="82"/>
      <c r="C65" s="82"/>
      <c r="D65" s="82"/>
      <c r="E65" s="82"/>
      <c r="F65" s="82"/>
      <c r="G65" s="117"/>
      <c r="H65" s="82"/>
      <c r="I65" s="82"/>
    </row>
    <row r="66" spans="2:9">
      <c r="B66" s="82"/>
      <c r="C66" s="82"/>
      <c r="D66" s="82"/>
      <c r="E66" s="82"/>
      <c r="F66" s="82"/>
      <c r="G66" s="117"/>
      <c r="H66" s="82"/>
      <c r="I66" s="82"/>
    </row>
    <row r="67" spans="2:9">
      <c r="B67" s="82"/>
      <c r="C67" s="82"/>
      <c r="D67" s="82"/>
      <c r="E67" s="82"/>
      <c r="F67" s="82"/>
      <c r="G67" s="117"/>
      <c r="H67" s="82"/>
      <c r="I67" s="82"/>
    </row>
    <row r="68" spans="2:9">
      <c r="B68" s="82"/>
      <c r="C68" s="82"/>
      <c r="D68" s="82"/>
      <c r="E68" s="82"/>
      <c r="F68" s="82"/>
      <c r="G68" s="117"/>
      <c r="H68" s="82"/>
      <c r="I68" s="82"/>
    </row>
    <row r="69" spans="2:9">
      <c r="B69" s="82"/>
      <c r="C69" s="82"/>
      <c r="D69" s="82"/>
      <c r="E69" s="82"/>
      <c r="F69" s="82"/>
      <c r="G69" s="117"/>
      <c r="H69" s="82"/>
      <c r="I69" s="82"/>
    </row>
    <row r="70" spans="2:9">
      <c r="B70" s="82"/>
      <c r="C70" s="82"/>
      <c r="D70" s="82"/>
      <c r="E70" s="82"/>
      <c r="F70" s="82"/>
      <c r="G70" s="82"/>
      <c r="H70" s="82"/>
      <c r="I70" s="82"/>
    </row>
    <row r="71" spans="2:9">
      <c r="B71" s="82"/>
      <c r="C71" s="82"/>
      <c r="D71" s="82"/>
      <c r="E71" s="82"/>
      <c r="F71" s="82"/>
      <c r="G71" s="82"/>
      <c r="H71" s="82"/>
      <c r="I71" s="82"/>
    </row>
    <row r="72" spans="2:9">
      <c r="B72" s="82"/>
      <c r="C72" s="82"/>
      <c r="D72" s="82"/>
      <c r="E72" s="82"/>
      <c r="F72" s="82"/>
      <c r="G72" s="82"/>
      <c r="H72" s="82"/>
      <c r="I72" s="82"/>
    </row>
    <row r="73" spans="2:9">
      <c r="B73" s="82"/>
      <c r="C73" s="82"/>
      <c r="D73" s="82"/>
      <c r="E73" s="82"/>
      <c r="F73" s="82"/>
      <c r="G73" s="82"/>
      <c r="H73" s="82"/>
      <c r="I73" s="82"/>
    </row>
    <row r="74" spans="2:9">
      <c r="B74" s="82"/>
      <c r="C74" s="82"/>
      <c r="D74" s="82"/>
      <c r="E74" s="82"/>
      <c r="F74" s="82"/>
      <c r="G74" s="82"/>
      <c r="H74" s="82"/>
      <c r="I74" s="82"/>
    </row>
    <row r="75" spans="2:9">
      <c r="B75" s="82"/>
      <c r="C75" s="82"/>
      <c r="D75" s="82"/>
      <c r="E75" s="82"/>
      <c r="F75" s="82"/>
      <c r="G75" s="82"/>
      <c r="H75" s="82"/>
      <c r="I75" s="82"/>
    </row>
    <row r="76" spans="2:9">
      <c r="B76" s="82"/>
      <c r="C76" s="82"/>
      <c r="D76" s="82"/>
      <c r="E76" s="82"/>
      <c r="F76" s="82"/>
      <c r="G76" s="82"/>
      <c r="H76" s="82"/>
      <c r="I76" s="82"/>
    </row>
  </sheetData>
  <mergeCells count="32">
    <mergeCell ref="K29:K30"/>
    <mergeCell ref="K16:K17"/>
    <mergeCell ref="K3:K4"/>
    <mergeCell ref="J44:J45"/>
    <mergeCell ref="K44:K45"/>
    <mergeCell ref="J29:J30"/>
    <mergeCell ref="J3:J4"/>
    <mergeCell ref="J16:J17"/>
    <mergeCell ref="I3:I4"/>
    <mergeCell ref="I16:I17"/>
    <mergeCell ref="I29:I30"/>
    <mergeCell ref="I44:I45"/>
    <mergeCell ref="B44:F45"/>
    <mergeCell ref="G44:G45"/>
    <mergeCell ref="B29:F30"/>
    <mergeCell ref="G29:G30"/>
    <mergeCell ref="G3:G4"/>
    <mergeCell ref="B3:F4"/>
    <mergeCell ref="B16:F17"/>
    <mergeCell ref="G16:G17"/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70" zoomScaleNormal="70" workbookViewId="0">
      <selection activeCell="S41" sqref="S41"/>
    </sheetView>
  </sheetViews>
  <sheetFormatPr defaultColWidth="9.140625" defaultRowHeight="14.25"/>
  <cols>
    <col min="1" max="5" width="3.140625" style="72" customWidth="1"/>
    <col min="6" max="6" width="39.42578125" style="72" customWidth="1"/>
    <col min="7" max="7" width="20.42578125" style="72" bestFit="1" customWidth="1"/>
    <col min="8" max="8" width="11.14062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80</v>
      </c>
    </row>
    <row r="2" spans="2:27" ht="30" customHeight="1">
      <c r="B2" s="86" t="str">
        <f>"Strednodobá predikcia "&amp;Súhrn!H3&amp;" - cenový vývoj [medziročný rast]"</f>
        <v>Strednodobá predikcia P2Q-2022 - cenový vývoj [medziročný rast]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2:27">
      <c r="B3" s="302" t="s">
        <v>27</v>
      </c>
      <c r="C3" s="303"/>
      <c r="D3" s="303"/>
      <c r="E3" s="303"/>
      <c r="F3" s="304"/>
      <c r="G3" s="305" t="s">
        <v>63</v>
      </c>
      <c r="H3" s="135" t="s">
        <v>32</v>
      </c>
      <c r="I3" s="291">
        <v>2022</v>
      </c>
      <c r="J3" s="291">
        <v>2023</v>
      </c>
      <c r="K3" s="306">
        <v>2024</v>
      </c>
      <c r="L3" s="287">
        <v>2021</v>
      </c>
      <c r="M3" s="288"/>
      <c r="N3" s="288"/>
      <c r="O3" s="290"/>
      <c r="P3" s="287">
        <v>2022</v>
      </c>
      <c r="Q3" s="288"/>
      <c r="R3" s="288"/>
      <c r="S3" s="290"/>
      <c r="T3" s="287">
        <v>2023</v>
      </c>
      <c r="U3" s="288"/>
      <c r="V3" s="288"/>
      <c r="W3" s="290"/>
      <c r="X3" s="287">
        <v>2024</v>
      </c>
      <c r="Y3" s="288"/>
      <c r="Z3" s="288"/>
      <c r="AA3" s="289"/>
    </row>
    <row r="4" spans="2:27">
      <c r="B4" s="297"/>
      <c r="C4" s="298"/>
      <c r="D4" s="298"/>
      <c r="E4" s="298"/>
      <c r="F4" s="299"/>
      <c r="G4" s="301"/>
      <c r="H4" s="198">
        <v>2021</v>
      </c>
      <c r="I4" s="292"/>
      <c r="J4" s="292"/>
      <c r="K4" s="307"/>
      <c r="L4" s="139" t="s">
        <v>3</v>
      </c>
      <c r="M4" s="137" t="s">
        <v>4</v>
      </c>
      <c r="N4" s="137" t="s">
        <v>5</v>
      </c>
      <c r="O4" s="234" t="s">
        <v>6</v>
      </c>
      <c r="P4" s="139" t="s">
        <v>3</v>
      </c>
      <c r="Q4" s="137" t="s">
        <v>4</v>
      </c>
      <c r="R4" s="137" t="s">
        <v>5</v>
      </c>
      <c r="S4" s="234" t="s">
        <v>6</v>
      </c>
      <c r="T4" s="139" t="s">
        <v>3</v>
      </c>
      <c r="U4" s="137" t="s">
        <v>4</v>
      </c>
      <c r="V4" s="137" t="s">
        <v>5</v>
      </c>
      <c r="W4" s="234" t="s">
        <v>6</v>
      </c>
      <c r="X4" s="137" t="s">
        <v>3</v>
      </c>
      <c r="Y4" s="137" t="s">
        <v>4</v>
      </c>
      <c r="Z4" s="137" t="s">
        <v>5</v>
      </c>
      <c r="AA4" s="195" t="s">
        <v>6</v>
      </c>
    </row>
    <row r="5" spans="2:27" ht="4.3499999999999996" customHeight="1">
      <c r="B5" s="8"/>
      <c r="C5" s="9"/>
      <c r="D5" s="9"/>
      <c r="E5" s="9"/>
      <c r="F5" s="141"/>
      <c r="G5" s="142"/>
      <c r="H5" s="145"/>
      <c r="I5" s="97"/>
      <c r="J5" s="233"/>
      <c r="K5" s="143"/>
      <c r="L5" s="180"/>
      <c r="M5" s="144"/>
      <c r="N5" s="144"/>
      <c r="O5" s="145"/>
      <c r="P5" s="180"/>
      <c r="Q5" s="144"/>
      <c r="R5" s="144"/>
      <c r="S5" s="145"/>
      <c r="T5" s="180"/>
      <c r="U5" s="144"/>
      <c r="V5" s="144"/>
      <c r="W5" s="145"/>
      <c r="X5" s="144"/>
      <c r="Y5" s="144"/>
      <c r="Z5" s="144"/>
      <c r="AA5" s="146"/>
    </row>
    <row r="6" spans="2:27">
      <c r="B6" s="8"/>
      <c r="C6" s="102" t="s">
        <v>64</v>
      </c>
      <c r="D6" s="9"/>
      <c r="E6" s="9"/>
      <c r="F6" s="94"/>
      <c r="G6" s="55" t="s">
        <v>178</v>
      </c>
      <c r="H6" s="167">
        <v>2.8195849755303044</v>
      </c>
      <c r="I6" s="28">
        <v>10.399577362310893</v>
      </c>
      <c r="J6" s="28">
        <v>11.138076311158159</v>
      </c>
      <c r="K6" s="167">
        <v>2.2539187266140459</v>
      </c>
      <c r="L6" s="29">
        <v>1.0155721056194835</v>
      </c>
      <c r="M6" s="28">
        <v>2.0811558561327956</v>
      </c>
      <c r="N6" s="28">
        <v>3.4081130915796223</v>
      </c>
      <c r="O6" s="167">
        <v>4.7673098751418621</v>
      </c>
      <c r="P6" s="29">
        <v>8.5059712405556951</v>
      </c>
      <c r="Q6" s="28">
        <v>11.111875193488814</v>
      </c>
      <c r="R6" s="28">
        <v>11.297852745619878</v>
      </c>
      <c r="S6" s="167">
        <v>10.641924142422837</v>
      </c>
      <c r="T6" s="29">
        <v>14.050648706280612</v>
      </c>
      <c r="U6" s="28">
        <v>11.12941961329561</v>
      </c>
      <c r="V6" s="28">
        <v>10.005976390305932</v>
      </c>
      <c r="W6" s="167">
        <v>9.5232446892304097</v>
      </c>
      <c r="X6" s="28">
        <v>2.5939155694558309</v>
      </c>
      <c r="Y6" s="28">
        <v>2.3705857305827323</v>
      </c>
      <c r="Z6" s="28">
        <v>2.0988576556452756</v>
      </c>
      <c r="AA6" s="30">
        <v>1.9589642788292281</v>
      </c>
    </row>
    <row r="7" spans="2:27">
      <c r="B7" s="3"/>
      <c r="C7" s="82"/>
      <c r="D7" s="82" t="s">
        <v>45</v>
      </c>
      <c r="E7" s="82"/>
      <c r="F7" s="109"/>
      <c r="G7" s="55" t="s">
        <v>178</v>
      </c>
      <c r="H7" s="162">
        <v>5.0372841606318275E-2</v>
      </c>
      <c r="I7" s="161">
        <v>17.202485346923993</v>
      </c>
      <c r="J7" s="161">
        <v>42.887482983839476</v>
      </c>
      <c r="K7" s="162">
        <v>-1.4683294414168415</v>
      </c>
      <c r="L7" s="187">
        <v>-3.8973661191563735</v>
      </c>
      <c r="M7" s="161">
        <v>0.61598205617488588</v>
      </c>
      <c r="N7" s="161">
        <v>1.038590437004359</v>
      </c>
      <c r="O7" s="162">
        <v>2.5378863079875629</v>
      </c>
      <c r="P7" s="187">
        <v>17.037486515641874</v>
      </c>
      <c r="Q7" s="161">
        <v>18.9456717081558</v>
      </c>
      <c r="R7" s="161">
        <v>17.547504479223136</v>
      </c>
      <c r="S7" s="162">
        <v>15.330763983402136</v>
      </c>
      <c r="T7" s="187">
        <v>46.242948875472734</v>
      </c>
      <c r="U7" s="161">
        <v>41.905337629924162</v>
      </c>
      <c r="V7" s="161">
        <v>41.617296175012939</v>
      </c>
      <c r="W7" s="162">
        <v>41.882437887899556</v>
      </c>
      <c r="X7" s="161">
        <v>-1.552577662242868</v>
      </c>
      <c r="Y7" s="161">
        <v>-1.4834252534238175</v>
      </c>
      <c r="Z7" s="161">
        <v>-1.4631607862997384</v>
      </c>
      <c r="AA7" s="168">
        <v>-1.3740393311844485</v>
      </c>
    </row>
    <row r="8" spans="2:27">
      <c r="B8" s="3"/>
      <c r="C8" s="82"/>
      <c r="D8" s="82" t="s">
        <v>38</v>
      </c>
      <c r="E8" s="82"/>
      <c r="F8" s="109"/>
      <c r="G8" s="55" t="s">
        <v>178</v>
      </c>
      <c r="H8" s="162">
        <v>2.9370346511662575</v>
      </c>
      <c r="I8" s="161">
        <v>12.670103312642468</v>
      </c>
      <c r="J8" s="161">
        <v>5.4063827030066136</v>
      </c>
      <c r="K8" s="162">
        <v>1.8139945753036386</v>
      </c>
      <c r="L8" s="187">
        <v>0.19131318566346067</v>
      </c>
      <c r="M8" s="161">
        <v>1.6525499022685466</v>
      </c>
      <c r="N8" s="161">
        <v>4.5410715361899463</v>
      </c>
      <c r="O8" s="162">
        <v>5.4143880109979676</v>
      </c>
      <c r="P8" s="187">
        <v>9.2967747710117692</v>
      </c>
      <c r="Q8" s="161">
        <v>12.571365295165606</v>
      </c>
      <c r="R8" s="161">
        <v>14.29444708712775</v>
      </c>
      <c r="S8" s="162">
        <v>14.392697192475396</v>
      </c>
      <c r="T8" s="187">
        <v>10.891977048231098</v>
      </c>
      <c r="U8" s="161">
        <v>5.977883881643848</v>
      </c>
      <c r="V8" s="161">
        <v>3.0922783797887092</v>
      </c>
      <c r="W8" s="162">
        <v>2.1171016853878371</v>
      </c>
      <c r="X8" s="161">
        <v>1.9222867441957447</v>
      </c>
      <c r="Y8" s="161">
        <v>1.8684413320991808</v>
      </c>
      <c r="Z8" s="161">
        <v>1.7720775935322592</v>
      </c>
      <c r="AA8" s="168">
        <v>1.6933923947963052</v>
      </c>
    </row>
    <row r="9" spans="2:27">
      <c r="B9" s="3"/>
      <c r="C9" s="82"/>
      <c r="D9" s="82" t="s">
        <v>39</v>
      </c>
      <c r="E9" s="82"/>
      <c r="F9" s="109"/>
      <c r="G9" s="55" t="s">
        <v>178</v>
      </c>
      <c r="H9" s="162">
        <v>4.3493029300566803</v>
      </c>
      <c r="I9" s="161">
        <v>8.5985219569525668</v>
      </c>
      <c r="J9" s="161">
        <v>5.3973627676194411</v>
      </c>
      <c r="K9" s="162">
        <v>3.4051386288247159</v>
      </c>
      <c r="L9" s="187">
        <v>3.4760795556351809</v>
      </c>
      <c r="M9" s="161">
        <v>3.2857439672315962</v>
      </c>
      <c r="N9" s="161">
        <v>4.2550694016492088</v>
      </c>
      <c r="O9" s="162">
        <v>6.347673397717287</v>
      </c>
      <c r="P9" s="187">
        <v>7.1226551226551322</v>
      </c>
      <c r="Q9" s="161">
        <v>10.002713772157264</v>
      </c>
      <c r="R9" s="161">
        <v>9.3813654356619764</v>
      </c>
      <c r="S9" s="162">
        <v>7.8957959258235206</v>
      </c>
      <c r="T9" s="187">
        <v>6.926524431243223</v>
      </c>
      <c r="U9" s="161">
        <v>5.07787793074543</v>
      </c>
      <c r="V9" s="161">
        <v>4.8322372175492632</v>
      </c>
      <c r="W9" s="162">
        <v>4.8217387602784498</v>
      </c>
      <c r="X9" s="161">
        <v>4.2857877127950132</v>
      </c>
      <c r="Y9" s="161">
        <v>3.5620377441674123</v>
      </c>
      <c r="Z9" s="161">
        <v>3.0834637695630818</v>
      </c>
      <c r="AA9" s="168">
        <v>2.7199930355564561</v>
      </c>
    </row>
    <row r="10" spans="2:27">
      <c r="B10" s="3"/>
      <c r="C10" s="82"/>
      <c r="D10" s="82" t="s">
        <v>70</v>
      </c>
      <c r="E10" s="82"/>
      <c r="F10" s="109"/>
      <c r="G10" s="55" t="s">
        <v>178</v>
      </c>
      <c r="H10" s="162">
        <v>2.4081840132164274</v>
      </c>
      <c r="I10" s="161">
        <v>6.300211062786417</v>
      </c>
      <c r="J10" s="161">
        <v>5.3911079746988406</v>
      </c>
      <c r="K10" s="162">
        <v>3.7210411678991733</v>
      </c>
      <c r="L10" s="187">
        <v>1.6767805812839498</v>
      </c>
      <c r="M10" s="161">
        <v>1.7029388403494892</v>
      </c>
      <c r="N10" s="161">
        <v>2.5305604064137128</v>
      </c>
      <c r="O10" s="162">
        <v>3.7123703516316482</v>
      </c>
      <c r="P10" s="187">
        <v>4.6112768964975572</v>
      </c>
      <c r="Q10" s="161">
        <v>6.6372378247581594</v>
      </c>
      <c r="R10" s="161">
        <v>6.8751478094362142</v>
      </c>
      <c r="S10" s="162">
        <v>7.0445490737479162</v>
      </c>
      <c r="T10" s="187">
        <v>6.5466058744411981</v>
      </c>
      <c r="U10" s="161">
        <v>5.4677118509483478</v>
      </c>
      <c r="V10" s="161">
        <v>5.1374996522489624</v>
      </c>
      <c r="W10" s="162">
        <v>4.4698514598999282</v>
      </c>
      <c r="X10" s="161">
        <v>4.2913577030050192</v>
      </c>
      <c r="Y10" s="161">
        <v>3.9561307858373596</v>
      </c>
      <c r="Z10" s="161">
        <v>3.4283679670978273</v>
      </c>
      <c r="AA10" s="168">
        <v>3.2280809417973018</v>
      </c>
    </row>
    <row r="11" spans="2:27" ht="4.3499999999999996" customHeight="1">
      <c r="B11" s="3"/>
      <c r="C11" s="82"/>
      <c r="E11" s="82"/>
      <c r="F11" s="109"/>
      <c r="G11" s="55"/>
      <c r="H11" s="162"/>
      <c r="I11" s="161"/>
      <c r="J11" s="161"/>
      <c r="K11" s="162"/>
      <c r="L11" s="187"/>
      <c r="M11" s="161"/>
      <c r="N11" s="161"/>
      <c r="O11" s="162"/>
      <c r="P11" s="187"/>
      <c r="Q11" s="161"/>
      <c r="R11" s="161"/>
      <c r="S11" s="162"/>
      <c r="T11" s="187"/>
      <c r="U11" s="161"/>
      <c r="V11" s="161"/>
      <c r="W11" s="162"/>
      <c r="X11" s="161"/>
      <c r="Y11" s="161"/>
      <c r="Z11" s="161"/>
      <c r="AA11" s="168"/>
    </row>
    <row r="12" spans="2:27">
      <c r="B12" s="3"/>
      <c r="C12" s="82"/>
      <c r="D12" s="82" t="s">
        <v>71</v>
      </c>
      <c r="E12" s="82"/>
      <c r="F12" s="109"/>
      <c r="G12" s="55" t="s">
        <v>178</v>
      </c>
      <c r="H12" s="162">
        <v>3.2752036563237823</v>
      </c>
      <c r="I12" s="161">
        <v>9.1965169940978484</v>
      </c>
      <c r="J12" s="161">
        <v>5.4014057651557579</v>
      </c>
      <c r="K12" s="162">
        <v>2.9772458599453699</v>
      </c>
      <c r="L12" s="187">
        <v>1.8494216742454483</v>
      </c>
      <c r="M12" s="161">
        <v>2.315853288875374</v>
      </c>
      <c r="N12" s="161">
        <v>3.7931662317169241</v>
      </c>
      <c r="O12" s="162">
        <v>5.1324001696661412</v>
      </c>
      <c r="P12" s="187">
        <v>6.9936775237467259</v>
      </c>
      <c r="Q12" s="161">
        <v>9.7296221507155281</v>
      </c>
      <c r="R12" s="161">
        <v>10.198462983907319</v>
      </c>
      <c r="S12" s="162">
        <v>9.8089195748502789</v>
      </c>
      <c r="T12" s="187">
        <v>8.1583200245331398</v>
      </c>
      <c r="U12" s="161">
        <v>5.5215294617116939</v>
      </c>
      <c r="V12" s="161">
        <v>4.3238240537575336</v>
      </c>
      <c r="W12" s="162">
        <v>3.7670818195919509</v>
      </c>
      <c r="X12" s="161">
        <v>3.4833684004849488</v>
      </c>
      <c r="Y12" s="161">
        <v>3.1273238782734865</v>
      </c>
      <c r="Z12" s="161">
        <v>2.7610645608380509</v>
      </c>
      <c r="AA12" s="168">
        <v>2.5495339284216527</v>
      </c>
    </row>
    <row r="13" spans="2:27">
      <c r="B13" s="3"/>
      <c r="C13" s="82"/>
      <c r="D13" s="82" t="s">
        <v>72</v>
      </c>
      <c r="E13" s="82"/>
      <c r="F13" s="109"/>
      <c r="G13" s="55" t="s">
        <v>178</v>
      </c>
      <c r="H13" s="162">
        <v>3.3457163823151745</v>
      </c>
      <c r="I13" s="161">
        <v>7.3872075869800398</v>
      </c>
      <c r="J13" s="161">
        <v>5.3939420339505801</v>
      </c>
      <c r="K13" s="162">
        <v>3.5733445318314239</v>
      </c>
      <c r="L13" s="187">
        <v>2.5648139585067327</v>
      </c>
      <c r="M13" s="161">
        <v>2.4828347229033767</v>
      </c>
      <c r="N13" s="161">
        <v>3.3481598830124284</v>
      </c>
      <c r="O13" s="162">
        <v>4.9670583234660057</v>
      </c>
      <c r="P13" s="187">
        <v>5.800847584983913</v>
      </c>
      <c r="Q13" s="161">
        <v>8.2314323780185532</v>
      </c>
      <c r="R13" s="161">
        <v>8.0567031771720821</v>
      </c>
      <c r="S13" s="162">
        <v>7.4405056246610286</v>
      </c>
      <c r="T13" s="187">
        <v>6.7281220753966409</v>
      </c>
      <c r="U13" s="161">
        <v>5.2833595158045483</v>
      </c>
      <c r="V13" s="161">
        <v>4.9916635522029082</v>
      </c>
      <c r="W13" s="162">
        <v>4.6343064675496493</v>
      </c>
      <c r="X13" s="161">
        <v>4.2890094488952712</v>
      </c>
      <c r="Y13" s="161">
        <v>3.7723873754388961</v>
      </c>
      <c r="Z13" s="161">
        <v>3.2665160250232361</v>
      </c>
      <c r="AA13" s="168">
        <v>2.9902857365528206</v>
      </c>
    </row>
    <row r="14" spans="2:27">
      <c r="B14" s="3"/>
      <c r="C14" s="82"/>
      <c r="D14" s="82" t="s">
        <v>197</v>
      </c>
      <c r="E14" s="82"/>
      <c r="F14" s="109"/>
      <c r="G14" s="55" t="s">
        <v>178</v>
      </c>
      <c r="H14" s="162">
        <v>3.2385123677867114</v>
      </c>
      <c r="I14" s="161">
        <v>7.4756453740151443</v>
      </c>
      <c r="J14" s="161">
        <v>5.7749961165832531</v>
      </c>
      <c r="K14" s="162">
        <v>3.6881748563261993</v>
      </c>
      <c r="L14" s="187">
        <v>2.5936599423631179</v>
      </c>
      <c r="M14" s="161">
        <v>2.5389374866652332</v>
      </c>
      <c r="N14" s="161">
        <v>3.2793841304479514</v>
      </c>
      <c r="O14" s="162">
        <v>4.5270474463584094</v>
      </c>
      <c r="P14" s="187">
        <v>5.4506335166148716</v>
      </c>
      <c r="Q14" s="161">
        <v>8.037730000042643</v>
      </c>
      <c r="R14" s="161">
        <v>8.2107882034231636</v>
      </c>
      <c r="S14" s="162">
        <v>8.1638788293268334</v>
      </c>
      <c r="T14" s="187">
        <v>7.3118618970378719</v>
      </c>
      <c r="U14" s="161">
        <v>5.7529594460378206</v>
      </c>
      <c r="V14" s="161">
        <v>5.3174354347232509</v>
      </c>
      <c r="W14" s="162">
        <v>4.7977643631581088</v>
      </c>
      <c r="X14" s="161">
        <v>4.4626229673596924</v>
      </c>
      <c r="Y14" s="161">
        <v>3.8881007509035328</v>
      </c>
      <c r="Z14" s="161">
        <v>3.3297058448374486</v>
      </c>
      <c r="AA14" s="168">
        <v>3.0992313705225456</v>
      </c>
    </row>
    <row r="15" spans="2:27" ht="4.3499999999999996" customHeight="1">
      <c r="B15" s="3"/>
      <c r="C15" s="82"/>
      <c r="D15" s="82"/>
      <c r="E15" s="82"/>
      <c r="F15" s="109"/>
      <c r="G15" s="55"/>
      <c r="H15" s="162"/>
      <c r="I15" s="161"/>
      <c r="J15" s="161"/>
      <c r="K15" s="162"/>
      <c r="L15" s="187"/>
      <c r="M15" s="161"/>
      <c r="N15" s="161"/>
      <c r="O15" s="162"/>
      <c r="P15" s="187"/>
      <c r="Q15" s="161"/>
      <c r="R15" s="161"/>
      <c r="S15" s="162"/>
      <c r="T15" s="187"/>
      <c r="U15" s="161"/>
      <c r="V15" s="161"/>
      <c r="W15" s="162"/>
      <c r="X15" s="161"/>
      <c r="Y15" s="161"/>
      <c r="Z15" s="161"/>
      <c r="AA15" s="168"/>
    </row>
    <row r="16" spans="2:27">
      <c r="B16" s="3"/>
      <c r="C16" s="82" t="s">
        <v>65</v>
      </c>
      <c r="D16" s="82"/>
      <c r="E16" s="82"/>
      <c r="F16" s="109"/>
      <c r="G16" s="55" t="s">
        <v>178</v>
      </c>
      <c r="H16" s="162">
        <v>3.1577443815123019</v>
      </c>
      <c r="I16" s="161">
        <v>10.823732687820595</v>
      </c>
      <c r="J16" s="161">
        <v>9.7861182565162039</v>
      </c>
      <c r="K16" s="162">
        <v>2.4052282960178388</v>
      </c>
      <c r="L16" s="187">
        <v>0.99419822861710827</v>
      </c>
      <c r="M16" s="161">
        <v>2.2277151985334172</v>
      </c>
      <c r="N16" s="161">
        <v>3.9019670449543185</v>
      </c>
      <c r="O16" s="162">
        <v>5.4987452759009443</v>
      </c>
      <c r="P16" s="187">
        <v>9.2594857571639722</v>
      </c>
      <c r="Q16" s="161">
        <v>11.737711127061189</v>
      </c>
      <c r="R16" s="161">
        <v>11.556220024011282</v>
      </c>
      <c r="S16" s="162">
        <v>10.711816953582101</v>
      </c>
      <c r="T16" s="187">
        <v>12.547446410044103</v>
      </c>
      <c r="U16" s="161">
        <v>9.7467384930144902</v>
      </c>
      <c r="V16" s="161">
        <v>8.7350062417913108</v>
      </c>
      <c r="W16" s="162">
        <v>8.2664512364208207</v>
      </c>
      <c r="X16" s="161">
        <v>2.8457230453263094</v>
      </c>
      <c r="Y16" s="161">
        <v>2.5276497648923879</v>
      </c>
      <c r="Z16" s="161">
        <v>2.2102530420655029</v>
      </c>
      <c r="AA16" s="168">
        <v>2.0470501854561718</v>
      </c>
    </row>
    <row r="17" spans="2:27" ht="4.3499999999999996" customHeight="1">
      <c r="B17" s="3"/>
      <c r="C17" s="82"/>
      <c r="D17" s="82"/>
      <c r="E17" s="82"/>
      <c r="F17" s="109"/>
      <c r="G17" s="55"/>
      <c r="H17" s="109"/>
      <c r="I17" s="82"/>
      <c r="J17" s="82"/>
      <c r="K17" s="109"/>
      <c r="L17" s="186"/>
      <c r="M17" s="82"/>
      <c r="N17" s="82"/>
      <c r="O17" s="109"/>
      <c r="P17" s="186"/>
      <c r="Q17" s="82"/>
      <c r="R17" s="82"/>
      <c r="S17" s="109"/>
      <c r="T17" s="186"/>
      <c r="U17" s="82"/>
      <c r="V17" s="82"/>
      <c r="W17" s="109"/>
      <c r="X17" s="82"/>
      <c r="Y17" s="82"/>
      <c r="Z17" s="82"/>
      <c r="AA17" s="4"/>
    </row>
    <row r="18" spans="2:27">
      <c r="B18" s="3"/>
      <c r="C18" s="82" t="s">
        <v>16</v>
      </c>
      <c r="D18" s="82"/>
      <c r="E18" s="82"/>
      <c r="F18" s="109"/>
      <c r="G18" s="55" t="s">
        <v>179</v>
      </c>
      <c r="H18" s="162">
        <v>2.3845843442519765</v>
      </c>
      <c r="I18" s="161">
        <v>6.0264353129376218</v>
      </c>
      <c r="J18" s="161">
        <v>5.945846833178166</v>
      </c>
      <c r="K18" s="162">
        <v>2.3152422096734142</v>
      </c>
      <c r="L18" s="187">
        <v>0.39452018486801421</v>
      </c>
      <c r="M18" s="161">
        <v>2.4594757639171405</v>
      </c>
      <c r="N18" s="161">
        <v>3.0719346972742017</v>
      </c>
      <c r="O18" s="162">
        <v>3.5459763849686254</v>
      </c>
      <c r="P18" s="187">
        <v>5.8133643804865613</v>
      </c>
      <c r="Q18" s="161">
        <v>5.4693536571338512</v>
      </c>
      <c r="R18" s="161">
        <v>6.0716422705524593</v>
      </c>
      <c r="S18" s="162">
        <v>6.7721989251117805</v>
      </c>
      <c r="T18" s="187">
        <v>7.7041611989605201</v>
      </c>
      <c r="U18" s="161">
        <v>6.6868798488088714</v>
      </c>
      <c r="V18" s="161">
        <v>5.4320665796129646</v>
      </c>
      <c r="W18" s="162">
        <v>4.0767179404778773</v>
      </c>
      <c r="X18" s="161">
        <v>2.7647723853223312</v>
      </c>
      <c r="Y18" s="161">
        <v>1.9579783624640044</v>
      </c>
      <c r="Z18" s="161">
        <v>2.1705882584692233</v>
      </c>
      <c r="AA18" s="168">
        <v>2.379130902016712</v>
      </c>
    </row>
    <row r="19" spans="2:27">
      <c r="B19" s="3"/>
      <c r="C19" s="82"/>
      <c r="D19" s="82" t="s">
        <v>17</v>
      </c>
      <c r="E19" s="82"/>
      <c r="F19" s="109"/>
      <c r="G19" s="55" t="s">
        <v>179</v>
      </c>
      <c r="H19" s="162">
        <v>3.2077520744184511</v>
      </c>
      <c r="I19" s="161">
        <v>9.4139755779773679</v>
      </c>
      <c r="J19" s="161">
        <v>11.04844334675181</v>
      </c>
      <c r="K19" s="162">
        <v>2.267861182236004</v>
      </c>
      <c r="L19" s="187">
        <v>0.38711562255959109</v>
      </c>
      <c r="M19" s="161">
        <v>2.8842039486714981</v>
      </c>
      <c r="N19" s="161">
        <v>4.0915327695593078</v>
      </c>
      <c r="O19" s="162">
        <v>5.2410242191424601</v>
      </c>
      <c r="P19" s="187">
        <v>9.3278088295855497</v>
      </c>
      <c r="Q19" s="161">
        <v>8.8847448196790282</v>
      </c>
      <c r="R19" s="161">
        <v>9.3549814565352847</v>
      </c>
      <c r="S19" s="162">
        <v>10.253121516291188</v>
      </c>
      <c r="T19" s="187">
        <v>11.381075653522259</v>
      </c>
      <c r="U19" s="161">
        <v>12.342970319834407</v>
      </c>
      <c r="V19" s="161">
        <v>11.240105086885336</v>
      </c>
      <c r="W19" s="162">
        <v>9.3557023730512583</v>
      </c>
      <c r="X19" s="161">
        <v>5.0052702893898839</v>
      </c>
      <c r="Y19" s="161">
        <v>1.694480180409812</v>
      </c>
      <c r="Z19" s="161">
        <v>1.233070501994348</v>
      </c>
      <c r="AA19" s="168">
        <v>1.2054131041914928</v>
      </c>
    </row>
    <row r="20" spans="2:27">
      <c r="B20" s="3"/>
      <c r="C20" s="82"/>
      <c r="D20" s="82" t="s">
        <v>19</v>
      </c>
      <c r="E20" s="82"/>
      <c r="F20" s="109"/>
      <c r="G20" s="55" t="s">
        <v>179</v>
      </c>
      <c r="H20" s="162">
        <v>3.8851432945671291</v>
      </c>
      <c r="I20" s="161">
        <v>9.3826643715386524</v>
      </c>
      <c r="J20" s="161">
        <v>6.8796539895389515</v>
      </c>
      <c r="K20" s="162">
        <v>2.4056926061744264</v>
      </c>
      <c r="L20" s="187">
        <v>1.7463284394741549</v>
      </c>
      <c r="M20" s="161">
        <v>2.4798687436557998</v>
      </c>
      <c r="N20" s="161">
        <v>3.7827259300002396</v>
      </c>
      <c r="O20" s="162">
        <v>7.2238225042584787</v>
      </c>
      <c r="P20" s="187">
        <v>11.715730075650768</v>
      </c>
      <c r="Q20" s="161">
        <v>9.4957659394749498</v>
      </c>
      <c r="R20" s="161">
        <v>9.8945251660756526</v>
      </c>
      <c r="S20" s="162">
        <v>6.9155372099859704</v>
      </c>
      <c r="T20" s="187">
        <v>7.2028174799097116</v>
      </c>
      <c r="U20" s="161">
        <v>7.1931823326067956</v>
      </c>
      <c r="V20" s="161">
        <v>7.052675066885584</v>
      </c>
      <c r="W20" s="162">
        <v>6.003213276453522</v>
      </c>
      <c r="X20" s="161">
        <v>3.8380837586409911</v>
      </c>
      <c r="Y20" s="161">
        <v>2.4886520383903985</v>
      </c>
      <c r="Z20" s="161">
        <v>1.7445906399516247</v>
      </c>
      <c r="AA20" s="168">
        <v>1.6356719959672148</v>
      </c>
    </row>
    <row r="21" spans="2:27">
      <c r="B21" s="3"/>
      <c r="C21" s="82"/>
      <c r="D21" s="82" t="s">
        <v>18</v>
      </c>
      <c r="E21" s="82"/>
      <c r="F21" s="109"/>
      <c r="G21" s="55" t="s">
        <v>179</v>
      </c>
      <c r="H21" s="162">
        <v>2.1884624018104546</v>
      </c>
      <c r="I21" s="161">
        <v>10.705631634576292</v>
      </c>
      <c r="J21" s="161">
        <v>5.3671313917970593</v>
      </c>
      <c r="K21" s="162">
        <v>2.4684517037075011</v>
      </c>
      <c r="L21" s="187">
        <v>1.3620143862764991</v>
      </c>
      <c r="M21" s="161">
        <v>2.1079902302969344</v>
      </c>
      <c r="N21" s="161">
        <v>2.048389363143329</v>
      </c>
      <c r="O21" s="162">
        <v>3.1637165308387125</v>
      </c>
      <c r="P21" s="187">
        <v>8.4209380825991218</v>
      </c>
      <c r="Q21" s="161">
        <v>11.099163770180141</v>
      </c>
      <c r="R21" s="161">
        <v>11.866178129418174</v>
      </c>
      <c r="S21" s="162">
        <v>11.359175619931094</v>
      </c>
      <c r="T21" s="187">
        <v>6.669043053319939</v>
      </c>
      <c r="U21" s="161">
        <v>5.9987907923492401</v>
      </c>
      <c r="V21" s="161">
        <v>5.0541303360165557</v>
      </c>
      <c r="W21" s="162">
        <v>3.988316244083606</v>
      </c>
      <c r="X21" s="161">
        <v>2.9224105718035389</v>
      </c>
      <c r="Y21" s="161">
        <v>2.2196896959438419</v>
      </c>
      <c r="Z21" s="161">
        <v>2.3111007863106749</v>
      </c>
      <c r="AA21" s="168">
        <v>2.4207072222074402</v>
      </c>
    </row>
    <row r="22" spans="2:27">
      <c r="B22" s="3"/>
      <c r="C22" s="82"/>
      <c r="D22" s="82" t="s">
        <v>20</v>
      </c>
      <c r="E22" s="82"/>
      <c r="F22" s="109"/>
      <c r="G22" s="55" t="s">
        <v>179</v>
      </c>
      <c r="H22" s="162">
        <v>5.1143977693354827</v>
      </c>
      <c r="I22" s="161">
        <v>11.76189118266619</v>
      </c>
      <c r="J22" s="161">
        <v>4.0366333969138708</v>
      </c>
      <c r="K22" s="162">
        <v>1.6740020051730085</v>
      </c>
      <c r="L22" s="187">
        <v>-1.4036854851301399</v>
      </c>
      <c r="M22" s="161">
        <v>4.7078333639822887</v>
      </c>
      <c r="N22" s="161">
        <v>7.4203544985570886</v>
      </c>
      <c r="O22" s="162">
        <v>10.397914572849359</v>
      </c>
      <c r="P22" s="187">
        <v>12.959237815717856</v>
      </c>
      <c r="Q22" s="161">
        <v>13.42044234245283</v>
      </c>
      <c r="R22" s="161">
        <v>11.384084584571383</v>
      </c>
      <c r="S22" s="162">
        <v>9.1256520294009817</v>
      </c>
      <c r="T22" s="187">
        <v>7.3213454757057832</v>
      </c>
      <c r="U22" s="161">
        <v>3.7363459305125275</v>
      </c>
      <c r="V22" s="161">
        <v>2.7533795526964582</v>
      </c>
      <c r="W22" s="162">
        <v>2.4750580702821026</v>
      </c>
      <c r="X22" s="161">
        <v>1.871096718014158</v>
      </c>
      <c r="Y22" s="161">
        <v>1.5767196521026676</v>
      </c>
      <c r="Z22" s="161">
        <v>1.5931055736172652</v>
      </c>
      <c r="AA22" s="168">
        <v>1.6904170420326921</v>
      </c>
    </row>
    <row r="23" spans="2:27">
      <c r="B23" s="3"/>
      <c r="C23" s="82"/>
      <c r="D23" s="82" t="s">
        <v>21</v>
      </c>
      <c r="E23" s="82"/>
      <c r="F23" s="109"/>
      <c r="G23" s="55" t="s">
        <v>179</v>
      </c>
      <c r="H23" s="162">
        <v>6.8039728036286533</v>
      </c>
      <c r="I23" s="161">
        <v>13.394701022633654</v>
      </c>
      <c r="J23" s="161">
        <v>2.9567265091815216</v>
      </c>
      <c r="K23" s="162">
        <v>1.5231633758703964</v>
      </c>
      <c r="L23" s="187">
        <v>1.9524985266830726</v>
      </c>
      <c r="M23" s="161">
        <v>4.9250165756614024</v>
      </c>
      <c r="N23" s="161">
        <v>8.5749969441446723</v>
      </c>
      <c r="O23" s="162">
        <v>11.828075528859245</v>
      </c>
      <c r="P23" s="187">
        <v>14.340150070206391</v>
      </c>
      <c r="Q23" s="161">
        <v>15.555583427770443</v>
      </c>
      <c r="R23" s="161">
        <v>13.465723577202652</v>
      </c>
      <c r="S23" s="162">
        <v>10.310767336755873</v>
      </c>
      <c r="T23" s="187">
        <v>6.2548560473693016</v>
      </c>
      <c r="U23" s="161">
        <v>2.3809072811009884</v>
      </c>
      <c r="V23" s="161">
        <v>1.5877956728808726</v>
      </c>
      <c r="W23" s="162">
        <v>1.7567263586997655</v>
      </c>
      <c r="X23" s="161">
        <v>1.6874320774202118</v>
      </c>
      <c r="Y23" s="161">
        <v>1.5931042641146291</v>
      </c>
      <c r="Z23" s="161">
        <v>1.4653082716758803</v>
      </c>
      <c r="AA23" s="168">
        <v>1.3625132862817679</v>
      </c>
    </row>
    <row r="24" spans="2:27" ht="16.5">
      <c r="B24" s="3"/>
      <c r="C24" s="82"/>
      <c r="D24" s="82" t="s">
        <v>136</v>
      </c>
      <c r="E24" s="82"/>
      <c r="F24" s="109"/>
      <c r="G24" s="55" t="s">
        <v>179</v>
      </c>
      <c r="H24" s="162">
        <v>-1.5819402499190147</v>
      </c>
      <c r="I24" s="161">
        <v>-1.4399348693035847</v>
      </c>
      <c r="J24" s="161">
        <v>1.0488939619074387</v>
      </c>
      <c r="K24" s="162">
        <v>0.14857558047529551</v>
      </c>
      <c r="L24" s="187">
        <v>-3.2919095268026553</v>
      </c>
      <c r="M24" s="161">
        <v>-0.20698897056881549</v>
      </c>
      <c r="N24" s="161">
        <v>-1.0634515110155576</v>
      </c>
      <c r="O24" s="162">
        <v>-1.2788925761678058</v>
      </c>
      <c r="P24" s="187">
        <v>-1.207722968389163</v>
      </c>
      <c r="Q24" s="161">
        <v>-1.8477178012364988</v>
      </c>
      <c r="R24" s="161">
        <v>-1.8345972043397722</v>
      </c>
      <c r="S24" s="162">
        <v>-1.074342365634152</v>
      </c>
      <c r="T24" s="187">
        <v>1.0037088825954612</v>
      </c>
      <c r="U24" s="161">
        <v>1.3239174035545602</v>
      </c>
      <c r="V24" s="161">
        <v>1.1473660513009207</v>
      </c>
      <c r="W24" s="162">
        <v>0.70593044537434935</v>
      </c>
      <c r="X24" s="161">
        <v>0.18061685386460624</v>
      </c>
      <c r="Y24" s="161">
        <v>-1.6127681234507918E-2</v>
      </c>
      <c r="Z24" s="161">
        <v>0.12595172095591067</v>
      </c>
      <c r="AA24" s="168">
        <v>0.32349607869805652</v>
      </c>
    </row>
    <row r="25" spans="2:27" ht="4.3499999999999996" customHeight="1">
      <c r="B25" s="3"/>
      <c r="C25" s="82"/>
      <c r="D25" s="82"/>
      <c r="E25" s="82"/>
      <c r="F25" s="109"/>
      <c r="G25" s="55"/>
      <c r="H25" s="109"/>
      <c r="I25" s="82"/>
      <c r="J25" s="82"/>
      <c r="K25" s="109"/>
      <c r="L25" s="186"/>
      <c r="M25" s="82"/>
      <c r="N25" s="82"/>
      <c r="O25" s="109"/>
      <c r="P25" s="186"/>
      <c r="Q25" s="82"/>
      <c r="R25" s="82"/>
      <c r="S25" s="109"/>
      <c r="T25" s="186"/>
      <c r="U25" s="82"/>
      <c r="V25" s="82"/>
      <c r="W25" s="109"/>
      <c r="X25" s="82"/>
      <c r="Y25" s="82"/>
      <c r="Z25" s="82"/>
      <c r="AA25" s="4"/>
    </row>
    <row r="26" spans="2:27" ht="17.25" thickBot="1">
      <c r="B26" s="77"/>
      <c r="C26" s="111" t="s">
        <v>137</v>
      </c>
      <c r="D26" s="111"/>
      <c r="E26" s="111"/>
      <c r="F26" s="112"/>
      <c r="G26" s="113" t="s">
        <v>180</v>
      </c>
      <c r="H26" s="175">
        <v>2.2075792362554694</v>
      </c>
      <c r="I26" s="174">
        <v>8.06528429345272</v>
      </c>
      <c r="J26" s="174">
        <v>8.3893591293744123</v>
      </c>
      <c r="K26" s="175">
        <v>1.9520122336797954</v>
      </c>
      <c r="L26" s="193">
        <v>0.59100520801978007</v>
      </c>
      <c r="M26" s="174">
        <v>-1.2492568977169043</v>
      </c>
      <c r="N26" s="174">
        <v>4.8466233703793762</v>
      </c>
      <c r="O26" s="175">
        <v>4.5531789735386781</v>
      </c>
      <c r="P26" s="193">
        <v>5.6489743587806629</v>
      </c>
      <c r="Q26" s="174">
        <v>9.4805108654043408</v>
      </c>
      <c r="R26" s="174">
        <v>8.6990300233701845</v>
      </c>
      <c r="S26" s="175">
        <v>8.4102888023445388</v>
      </c>
      <c r="T26" s="193">
        <v>10.272134141698587</v>
      </c>
      <c r="U26" s="174">
        <v>9.3300082030194176</v>
      </c>
      <c r="V26" s="174">
        <v>8.3313676341676626</v>
      </c>
      <c r="W26" s="175">
        <v>5.7765247736527954</v>
      </c>
      <c r="X26" s="174">
        <v>2.6306750797685794</v>
      </c>
      <c r="Y26" s="174">
        <v>0.71370101528522412</v>
      </c>
      <c r="Z26" s="174">
        <v>1.7044105555656728</v>
      </c>
      <c r="AA26" s="194">
        <v>2.7724023151824326</v>
      </c>
    </row>
    <row r="27" spans="2:27" ht="4.3499999999999996" customHeight="1"/>
    <row r="28" spans="2:27">
      <c r="B28" s="72" t="s">
        <v>140</v>
      </c>
    </row>
    <row r="29" spans="2:27">
      <c r="B29" s="72" t="s">
        <v>151</v>
      </c>
      <c r="F29" s="117"/>
    </row>
    <row r="30" spans="2:27">
      <c r="B30" s="72" t="s">
        <v>138</v>
      </c>
      <c r="F30" s="117"/>
    </row>
    <row r="31" spans="2:27">
      <c r="G31" s="117"/>
    </row>
    <row r="32" spans="2:27" ht="15" thickBot="1">
      <c r="F32" s="199" t="s">
        <v>69</v>
      </c>
    </row>
    <row r="33" spans="6:23">
      <c r="F33" s="200"/>
      <c r="G33" s="201"/>
      <c r="H33" s="202">
        <v>44531</v>
      </c>
      <c r="I33" s="202">
        <v>44562</v>
      </c>
      <c r="J33" s="202">
        <v>44593</v>
      </c>
      <c r="K33" s="202">
        <v>44621</v>
      </c>
      <c r="L33" s="202">
        <v>44652</v>
      </c>
      <c r="M33" s="202">
        <v>44682</v>
      </c>
      <c r="N33" s="202">
        <v>44713</v>
      </c>
      <c r="O33" s="202">
        <v>44743</v>
      </c>
      <c r="P33" s="202">
        <v>44774</v>
      </c>
      <c r="Q33" s="202">
        <v>44805</v>
      </c>
      <c r="R33" s="202">
        <v>44835</v>
      </c>
      <c r="S33" s="202">
        <v>44866</v>
      </c>
      <c r="T33" s="202">
        <v>44896</v>
      </c>
      <c r="U33" s="202">
        <v>44927</v>
      </c>
      <c r="V33" s="202">
        <v>44958</v>
      </c>
      <c r="W33" s="203">
        <v>44986</v>
      </c>
    </row>
    <row r="34" spans="6:23" ht="15" thickBot="1">
      <c r="F34" s="204" t="s">
        <v>64</v>
      </c>
      <c r="G34" s="205" t="s">
        <v>181</v>
      </c>
      <c r="H34" s="174">
        <v>4.8293625241468021</v>
      </c>
      <c r="I34" s="174">
        <v>5.0621260929590335</v>
      </c>
      <c r="J34" s="174">
        <v>7.6788990825688046</v>
      </c>
      <c r="K34" s="174">
        <v>8.279205928094413</v>
      </c>
      <c r="L34" s="174">
        <v>9.5515327935959249</v>
      </c>
      <c r="M34" s="174">
        <v>10.85376930063579</v>
      </c>
      <c r="N34" s="174">
        <v>11.118464272367063</v>
      </c>
      <c r="O34" s="174">
        <v>11.360886081563166</v>
      </c>
      <c r="P34" s="174">
        <v>11.296745066324959</v>
      </c>
      <c r="Q34" s="174">
        <v>11.462206727884578</v>
      </c>
      <c r="R34" s="174">
        <v>11.135833709837812</v>
      </c>
      <c r="S34" s="174">
        <v>10.88238089476927</v>
      </c>
      <c r="T34" s="174">
        <v>10.62338694313496</v>
      </c>
      <c r="U34" s="174">
        <v>10.421553608167528</v>
      </c>
      <c r="V34" s="174">
        <v>15.002724510334204</v>
      </c>
      <c r="W34" s="194">
        <v>14.322967432212323</v>
      </c>
    </row>
    <row r="35" spans="6:23">
      <c r="F35" s="72" t="s">
        <v>140</v>
      </c>
      <c r="G35" s="206"/>
      <c r="H35" s="207"/>
    </row>
    <row r="36" spans="6:23">
      <c r="G36" s="206"/>
      <c r="H36" s="207"/>
    </row>
    <row r="37" spans="6:23">
      <c r="G37" s="206"/>
      <c r="H37" s="207"/>
    </row>
    <row r="38" spans="6:23">
      <c r="G38" s="206"/>
      <c r="H38" s="207"/>
    </row>
    <row r="39" spans="6:23">
      <c r="G39" s="206"/>
      <c r="H39" s="207"/>
    </row>
    <row r="40" spans="6:23">
      <c r="G40" s="206"/>
      <c r="H40" s="207"/>
    </row>
    <row r="41" spans="6:23">
      <c r="G41" s="206"/>
      <c r="H41" s="207"/>
    </row>
    <row r="42" spans="6:23">
      <c r="G42" s="206"/>
      <c r="H42" s="207"/>
    </row>
    <row r="43" spans="6:23">
      <c r="G43" s="206"/>
      <c r="H43" s="207"/>
    </row>
  </sheetData>
  <mergeCells count="9">
    <mergeCell ref="X3:AA3"/>
    <mergeCell ref="P3:S3"/>
    <mergeCell ref="T3:W3"/>
    <mergeCell ref="B3:F4"/>
    <mergeCell ref="G3:G4"/>
    <mergeCell ref="K3:K4"/>
    <mergeCell ref="L3:O3"/>
    <mergeCell ref="I3:I4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zoomScale="70" zoomScaleNormal="70" workbookViewId="0">
      <selection activeCell="K61" sqref="K61"/>
    </sheetView>
  </sheetViews>
  <sheetFormatPr defaultColWidth="9.140625" defaultRowHeight="14.25"/>
  <cols>
    <col min="1" max="5" width="3.140625" style="72" customWidth="1"/>
    <col min="6" max="6" width="35.85546875" style="72" customWidth="1"/>
    <col min="7" max="7" width="21.42578125" style="72" customWidth="1"/>
    <col min="8" max="8" width="10.5703125" style="72" customWidth="1"/>
    <col min="9" max="11" width="9.140625" style="72" customWidth="1"/>
    <col min="12" max="18" width="9.140625" style="72"/>
    <col min="19" max="23" width="9.140625" style="72" customWidth="1"/>
    <col min="24" max="27" width="9.140625" style="72"/>
    <col min="28" max="31" width="9.140625" style="72" customWidth="1"/>
    <col min="32" max="16384" width="9.140625" style="72"/>
  </cols>
  <sheetData>
    <row r="1" spans="2:27" ht="22.5" customHeight="1" thickBot="1">
      <c r="B1" s="71" t="s">
        <v>82</v>
      </c>
    </row>
    <row r="2" spans="2:27" ht="30" customHeight="1">
      <c r="B2" s="86" t="str">
        <f>"Strednodobá predikcia "&amp;Súhrn!H3&amp;" - trh práce [objem]"</f>
        <v>Strednodobá predikcia P2Q-2022 - trh práce [objem]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2:27">
      <c r="B3" s="302" t="s">
        <v>27</v>
      </c>
      <c r="C3" s="303"/>
      <c r="D3" s="303"/>
      <c r="E3" s="303"/>
      <c r="F3" s="304"/>
      <c r="G3" s="305" t="s">
        <v>63</v>
      </c>
      <c r="H3" s="135" t="s">
        <v>32</v>
      </c>
      <c r="I3" s="291">
        <v>2022</v>
      </c>
      <c r="J3" s="291">
        <v>2023</v>
      </c>
      <c r="K3" s="306">
        <v>2024</v>
      </c>
      <c r="L3" s="287">
        <v>2021</v>
      </c>
      <c r="M3" s="288"/>
      <c r="N3" s="288"/>
      <c r="O3" s="290"/>
      <c r="P3" s="287">
        <v>2022</v>
      </c>
      <c r="Q3" s="288"/>
      <c r="R3" s="288"/>
      <c r="S3" s="290"/>
      <c r="T3" s="287">
        <v>2023</v>
      </c>
      <c r="U3" s="288"/>
      <c r="V3" s="288"/>
      <c r="W3" s="290"/>
      <c r="X3" s="287">
        <v>2024</v>
      </c>
      <c r="Y3" s="288"/>
      <c r="Z3" s="288"/>
      <c r="AA3" s="289"/>
    </row>
    <row r="4" spans="2:27">
      <c r="B4" s="297"/>
      <c r="C4" s="298"/>
      <c r="D4" s="298"/>
      <c r="E4" s="298"/>
      <c r="F4" s="299"/>
      <c r="G4" s="301"/>
      <c r="H4" s="136">
        <v>2021</v>
      </c>
      <c r="I4" s="292"/>
      <c r="J4" s="292"/>
      <c r="K4" s="307"/>
      <c r="L4" s="139" t="s">
        <v>3</v>
      </c>
      <c r="M4" s="137" t="s">
        <v>4</v>
      </c>
      <c r="N4" s="137" t="s">
        <v>5</v>
      </c>
      <c r="O4" s="234" t="s">
        <v>6</v>
      </c>
      <c r="P4" s="139" t="s">
        <v>3</v>
      </c>
      <c r="Q4" s="137" t="s">
        <v>4</v>
      </c>
      <c r="R4" s="137" t="s">
        <v>5</v>
      </c>
      <c r="S4" s="234" t="s">
        <v>6</v>
      </c>
      <c r="T4" s="139" t="s">
        <v>3</v>
      </c>
      <c r="U4" s="137" t="s">
        <v>4</v>
      </c>
      <c r="V4" s="137" t="s">
        <v>5</v>
      </c>
      <c r="W4" s="234" t="s">
        <v>6</v>
      </c>
      <c r="X4" s="137" t="s">
        <v>3</v>
      </c>
      <c r="Y4" s="137" t="s">
        <v>4</v>
      </c>
      <c r="Z4" s="137" t="s">
        <v>5</v>
      </c>
      <c r="AA4" s="140" t="s">
        <v>6</v>
      </c>
    </row>
    <row r="5" spans="2:27" ht="4.3499999999999996" customHeight="1">
      <c r="B5" s="8"/>
      <c r="C5" s="9"/>
      <c r="D5" s="9"/>
      <c r="E5" s="9"/>
      <c r="F5" s="141"/>
      <c r="G5" s="142"/>
      <c r="H5" s="96"/>
      <c r="I5" s="97"/>
      <c r="J5" s="233"/>
      <c r="K5" s="143"/>
      <c r="L5" s="180"/>
      <c r="M5" s="144"/>
      <c r="N5" s="144"/>
      <c r="O5" s="145"/>
      <c r="P5" s="144"/>
      <c r="Q5" s="144"/>
      <c r="R5" s="144"/>
      <c r="S5" s="144"/>
      <c r="T5" s="180"/>
      <c r="U5" s="144"/>
      <c r="V5" s="144"/>
      <c r="W5" s="145"/>
      <c r="X5" s="144"/>
      <c r="Y5" s="144"/>
      <c r="Z5" s="144"/>
      <c r="AA5" s="146"/>
    </row>
    <row r="6" spans="2:27">
      <c r="B6" s="8" t="s">
        <v>23</v>
      </c>
      <c r="C6" s="9"/>
      <c r="D6" s="9"/>
      <c r="E6" s="9"/>
      <c r="F6" s="94"/>
      <c r="G6" s="95"/>
      <c r="H6" s="96"/>
      <c r="I6" s="97"/>
      <c r="J6" s="233"/>
      <c r="K6" s="143"/>
      <c r="L6" s="180"/>
      <c r="M6" s="144"/>
      <c r="N6" s="144"/>
      <c r="O6" s="145"/>
      <c r="P6" s="144"/>
      <c r="Q6" s="144"/>
      <c r="R6" s="144"/>
      <c r="S6" s="144"/>
      <c r="T6" s="180"/>
      <c r="U6" s="144"/>
      <c r="V6" s="144"/>
      <c r="W6" s="145"/>
      <c r="X6" s="144"/>
      <c r="Y6" s="144"/>
      <c r="Z6" s="144"/>
      <c r="AA6" s="146"/>
    </row>
    <row r="7" spans="2:27">
      <c r="B7" s="8"/>
      <c r="C7" s="102" t="s">
        <v>10</v>
      </c>
      <c r="D7" s="9"/>
      <c r="E7" s="9"/>
      <c r="F7" s="94"/>
      <c r="G7" s="55" t="s">
        <v>166</v>
      </c>
      <c r="H7" s="122">
        <v>2385.1179999999995</v>
      </c>
      <c r="I7" s="123">
        <v>2421.5940283912105</v>
      </c>
      <c r="J7" s="123">
        <v>2439.6965597872331</v>
      </c>
      <c r="K7" s="169">
        <v>2434.3558306074015</v>
      </c>
      <c r="L7" s="182">
        <v>2363.5458385195693</v>
      </c>
      <c r="M7" s="131">
        <v>2384.2167713986751</v>
      </c>
      <c r="N7" s="131">
        <v>2393.6224985092922</v>
      </c>
      <c r="O7" s="181">
        <v>2399.0868915724627</v>
      </c>
      <c r="P7" s="131">
        <v>2409.6273423942507</v>
      </c>
      <c r="Q7" s="131">
        <v>2421.6645196819668</v>
      </c>
      <c r="R7" s="131">
        <v>2424.7408904842573</v>
      </c>
      <c r="S7" s="131">
        <v>2430.343361004368</v>
      </c>
      <c r="T7" s="182">
        <v>2436.4177364490129</v>
      </c>
      <c r="U7" s="131">
        <v>2440.5904056270206</v>
      </c>
      <c r="V7" s="131">
        <v>2441.5015193345275</v>
      </c>
      <c r="W7" s="181">
        <v>2440.276577738372</v>
      </c>
      <c r="X7" s="131">
        <v>2438.8155170592254</v>
      </c>
      <c r="Y7" s="131">
        <v>2436.1184678173586</v>
      </c>
      <c r="Z7" s="131">
        <v>2432.8879298190118</v>
      </c>
      <c r="AA7" s="132">
        <v>2429.6014077340096</v>
      </c>
    </row>
    <row r="8" spans="2:27" ht="4.3499999999999996" customHeight="1">
      <c r="B8" s="3"/>
      <c r="C8" s="82"/>
      <c r="D8" s="108"/>
      <c r="E8" s="82"/>
      <c r="F8" s="109"/>
      <c r="G8" s="55"/>
      <c r="H8" s="130"/>
      <c r="I8" s="131"/>
      <c r="J8" s="131"/>
      <c r="K8" s="181"/>
      <c r="L8" s="182"/>
      <c r="M8" s="131"/>
      <c r="N8" s="131"/>
      <c r="O8" s="181"/>
      <c r="P8" s="131"/>
      <c r="Q8" s="131"/>
      <c r="R8" s="131"/>
      <c r="S8" s="131"/>
      <c r="T8" s="182"/>
      <c r="U8" s="131"/>
      <c r="V8" s="131"/>
      <c r="W8" s="181"/>
      <c r="X8" s="131"/>
      <c r="Y8" s="131"/>
      <c r="Z8" s="131"/>
      <c r="AA8" s="132"/>
    </row>
    <row r="9" spans="2:27">
      <c r="B9" s="3"/>
      <c r="C9" s="82"/>
      <c r="D9" s="108" t="s">
        <v>40</v>
      </c>
      <c r="E9" s="82"/>
      <c r="F9" s="109"/>
      <c r="G9" s="55" t="s">
        <v>166</v>
      </c>
      <c r="H9" s="130">
        <v>2054.3287499999997</v>
      </c>
      <c r="I9" s="131">
        <v>2076.8100913441476</v>
      </c>
      <c r="J9" s="131">
        <v>2092.5309661392721</v>
      </c>
      <c r="K9" s="181">
        <v>2087.9502156579351</v>
      </c>
      <c r="L9" s="184"/>
      <c r="M9" s="156"/>
      <c r="N9" s="156"/>
      <c r="O9" s="183"/>
      <c r="P9" s="156"/>
      <c r="Q9" s="156"/>
      <c r="R9" s="156"/>
      <c r="S9" s="156"/>
      <c r="T9" s="184"/>
      <c r="U9" s="156"/>
      <c r="V9" s="156"/>
      <c r="W9" s="183"/>
      <c r="X9" s="156"/>
      <c r="Y9" s="156"/>
      <c r="Z9" s="156"/>
      <c r="AA9" s="185"/>
    </row>
    <row r="10" spans="2:27">
      <c r="B10" s="3"/>
      <c r="C10" s="82"/>
      <c r="D10" s="108" t="s">
        <v>41</v>
      </c>
      <c r="E10" s="82"/>
      <c r="F10" s="109"/>
      <c r="G10" s="55" t="s">
        <v>166</v>
      </c>
      <c r="H10" s="130">
        <v>330.78924999999992</v>
      </c>
      <c r="I10" s="131">
        <v>344.78393704706292</v>
      </c>
      <c r="J10" s="131">
        <v>347.16559364796097</v>
      </c>
      <c r="K10" s="181">
        <v>346.4056149494661</v>
      </c>
      <c r="L10" s="184"/>
      <c r="M10" s="156"/>
      <c r="N10" s="156"/>
      <c r="O10" s="183"/>
      <c r="P10" s="156"/>
      <c r="Q10" s="156"/>
      <c r="R10" s="156"/>
      <c r="S10" s="156"/>
      <c r="T10" s="184"/>
      <c r="U10" s="156"/>
      <c r="V10" s="156"/>
      <c r="W10" s="183"/>
      <c r="X10" s="156"/>
      <c r="Y10" s="156"/>
      <c r="Z10" s="156"/>
      <c r="AA10" s="185"/>
    </row>
    <row r="11" spans="2:27" ht="4.3499999999999996" customHeight="1">
      <c r="B11" s="3"/>
      <c r="C11" s="82"/>
      <c r="D11" s="82"/>
      <c r="E11" s="82"/>
      <c r="F11" s="109"/>
      <c r="G11" s="55"/>
      <c r="H11" s="170"/>
      <c r="I11" s="82"/>
      <c r="J11" s="82"/>
      <c r="K11" s="109"/>
      <c r="L11" s="186"/>
      <c r="M11" s="82"/>
      <c r="N11" s="82"/>
      <c r="O11" s="109"/>
      <c r="P11" s="82"/>
      <c r="Q11" s="82"/>
      <c r="R11" s="82"/>
      <c r="S11" s="82"/>
      <c r="T11" s="186"/>
      <c r="U11" s="82"/>
      <c r="V11" s="82"/>
      <c r="W11" s="109"/>
      <c r="X11" s="82"/>
      <c r="Y11" s="82"/>
      <c r="Z11" s="82"/>
      <c r="AA11" s="4"/>
    </row>
    <row r="12" spans="2:27">
      <c r="B12" s="3"/>
      <c r="C12" s="82" t="s">
        <v>42</v>
      </c>
      <c r="D12" s="82"/>
      <c r="E12" s="82"/>
      <c r="F12" s="109"/>
      <c r="G12" s="55" t="s">
        <v>182</v>
      </c>
      <c r="H12" s="160">
        <v>187.60950000000003</v>
      </c>
      <c r="I12" s="161">
        <v>182.87845504886326</v>
      </c>
      <c r="J12" s="161">
        <v>182.21231484086692</v>
      </c>
      <c r="K12" s="162">
        <v>180.58800237859523</v>
      </c>
      <c r="L12" s="29">
        <v>192.29961023643489</v>
      </c>
      <c r="M12" s="28">
        <v>189.87826647619133</v>
      </c>
      <c r="N12" s="28">
        <v>183.62229498213028</v>
      </c>
      <c r="O12" s="167">
        <v>184.63782830524352</v>
      </c>
      <c r="P12" s="28">
        <v>179.34461927940856</v>
      </c>
      <c r="Q12" s="28">
        <v>183.21324331556517</v>
      </c>
      <c r="R12" s="28">
        <v>183.95968990681422</v>
      </c>
      <c r="S12" s="28">
        <v>184.9962676936652</v>
      </c>
      <c r="T12" s="29">
        <v>183.10032879326741</v>
      </c>
      <c r="U12" s="28">
        <v>182.29986765511453</v>
      </c>
      <c r="V12" s="28">
        <v>181.86054050528324</v>
      </c>
      <c r="W12" s="167">
        <v>181.58852240980247</v>
      </c>
      <c r="X12" s="28">
        <v>181.14240019144091</v>
      </c>
      <c r="Y12" s="28">
        <v>180.76086790605407</v>
      </c>
      <c r="Z12" s="28">
        <v>180.41886625470539</v>
      </c>
      <c r="AA12" s="30">
        <v>180.02987516218056</v>
      </c>
    </row>
    <row r="13" spans="2:27">
      <c r="B13" s="3"/>
      <c r="C13" s="82" t="s">
        <v>8</v>
      </c>
      <c r="D13" s="82"/>
      <c r="E13" s="82"/>
      <c r="F13" s="109"/>
      <c r="G13" s="55" t="s">
        <v>168</v>
      </c>
      <c r="H13" s="160">
        <v>6.8287711582925708</v>
      </c>
      <c r="I13" s="161">
        <v>6.5412349558158391</v>
      </c>
      <c r="J13" s="161">
        <v>6.5114976821628705</v>
      </c>
      <c r="K13" s="162">
        <v>6.4786944239278448</v>
      </c>
      <c r="L13" s="187">
        <v>7.1115668650358757</v>
      </c>
      <c r="M13" s="161">
        <v>6.9252147510819846</v>
      </c>
      <c r="N13" s="161">
        <v>6.6432765320140366</v>
      </c>
      <c r="O13" s="162">
        <v>6.635026485038388</v>
      </c>
      <c r="P13" s="161">
        <v>6.438958639914798</v>
      </c>
      <c r="Q13" s="161">
        <v>6.5483390822949907</v>
      </c>
      <c r="R13" s="161">
        <v>6.5720028204103524</v>
      </c>
      <c r="S13" s="161">
        <v>6.6056392806432145</v>
      </c>
      <c r="T13" s="187">
        <v>6.5380474895988003</v>
      </c>
      <c r="U13" s="161">
        <v>6.5103526372801825</v>
      </c>
      <c r="V13" s="161">
        <v>6.5001866262627521</v>
      </c>
      <c r="W13" s="162">
        <v>6.4974039755097426</v>
      </c>
      <c r="X13" s="161">
        <v>6.4878438862170391</v>
      </c>
      <c r="Y13" s="161">
        <v>6.4806309919706262</v>
      </c>
      <c r="Z13" s="161">
        <v>6.4761067237544241</v>
      </c>
      <c r="AA13" s="168">
        <v>6.4701960937692871</v>
      </c>
    </row>
    <row r="14" spans="2:27" ht="4.3499999999999996" customHeight="1">
      <c r="B14" s="3"/>
      <c r="C14" s="82"/>
      <c r="D14" s="82"/>
      <c r="E14" s="82"/>
      <c r="F14" s="109"/>
      <c r="G14" s="55"/>
      <c r="H14" s="170"/>
      <c r="I14" s="82"/>
      <c r="J14" s="82"/>
      <c r="K14" s="109"/>
      <c r="L14" s="186"/>
      <c r="M14" s="82"/>
      <c r="N14" s="82"/>
      <c r="O14" s="109"/>
      <c r="P14" s="82"/>
      <c r="Q14" s="82"/>
      <c r="R14" s="82"/>
      <c r="S14" s="82"/>
      <c r="T14" s="186"/>
      <c r="U14" s="82"/>
      <c r="V14" s="82"/>
      <c r="W14" s="109"/>
      <c r="X14" s="82"/>
      <c r="Y14" s="82"/>
      <c r="Z14" s="82"/>
      <c r="AA14" s="4"/>
    </row>
    <row r="15" spans="2:27">
      <c r="B15" s="8" t="s">
        <v>22</v>
      </c>
      <c r="C15" s="82"/>
      <c r="D15" s="82"/>
      <c r="E15" s="82"/>
      <c r="F15" s="109"/>
      <c r="G15" s="55"/>
      <c r="H15" s="170"/>
      <c r="I15" s="82"/>
      <c r="J15" s="82"/>
      <c r="K15" s="109"/>
      <c r="L15" s="186"/>
      <c r="M15" s="82"/>
      <c r="N15" s="82"/>
      <c r="O15" s="109"/>
      <c r="P15" s="82"/>
      <c r="Q15" s="82"/>
      <c r="R15" s="82"/>
      <c r="S15" s="82"/>
      <c r="T15" s="186"/>
      <c r="U15" s="82"/>
      <c r="V15" s="82"/>
      <c r="W15" s="109"/>
      <c r="X15" s="82"/>
      <c r="Y15" s="82"/>
      <c r="Z15" s="82"/>
      <c r="AA15" s="4"/>
    </row>
    <row r="16" spans="2:27">
      <c r="B16" s="3"/>
      <c r="C16" s="82" t="s">
        <v>76</v>
      </c>
      <c r="D16" s="82"/>
      <c r="E16" s="82"/>
      <c r="F16" s="109"/>
      <c r="G16" s="55" t="s">
        <v>183</v>
      </c>
      <c r="H16" s="188">
        <v>20860.649981167819</v>
      </c>
      <c r="I16" s="235">
        <v>22520.713588205406</v>
      </c>
      <c r="J16" s="235">
        <v>24693.851301165414</v>
      </c>
      <c r="K16" s="236">
        <v>26109.797881108741</v>
      </c>
      <c r="L16" s="237">
        <v>5104.109711202459</v>
      </c>
      <c r="M16" s="235">
        <v>5158.0036950191161</v>
      </c>
      <c r="N16" s="235">
        <v>5233.2953323843449</v>
      </c>
      <c r="O16" s="236">
        <v>5364.167747299286</v>
      </c>
      <c r="P16" s="235">
        <v>5447.8349428310676</v>
      </c>
      <c r="Q16" s="235">
        <v>5583.6597995626762</v>
      </c>
      <c r="R16" s="235">
        <v>5683.0058574442282</v>
      </c>
      <c r="S16" s="235">
        <v>5804.5960622420907</v>
      </c>
      <c r="T16" s="237">
        <v>6013.1610755972424</v>
      </c>
      <c r="U16" s="235">
        <v>6180.5646254770927</v>
      </c>
      <c r="V16" s="235">
        <v>6214.5921593571502</v>
      </c>
      <c r="W16" s="236">
        <v>6285.2583945397046</v>
      </c>
      <c r="X16" s="235">
        <v>6375.4001106960768</v>
      </c>
      <c r="Y16" s="235">
        <v>6477.3143973943243</v>
      </c>
      <c r="Z16" s="235">
        <v>6579.3755671075678</v>
      </c>
      <c r="AA16" s="238">
        <v>6678.3486832313429</v>
      </c>
    </row>
    <row r="17" spans="1:117" s="192" customFormat="1" ht="16.5">
      <c r="A17" s="68"/>
      <c r="B17" s="190"/>
      <c r="C17" s="52" t="s">
        <v>130</v>
      </c>
      <c r="D17" s="52"/>
      <c r="E17" s="52"/>
      <c r="F17" s="53"/>
      <c r="G17" s="55" t="s">
        <v>183</v>
      </c>
      <c r="H17" s="239">
        <v>1320.0274461102358</v>
      </c>
      <c r="I17" s="240">
        <v>1427.8396768810971</v>
      </c>
      <c r="J17" s="240">
        <v>1564.2607019609156</v>
      </c>
      <c r="K17" s="241">
        <v>1651.6732076617072</v>
      </c>
      <c r="L17" s="242">
        <v>1174.136470401</v>
      </c>
      <c r="M17" s="242">
        <v>1197.5993051390001</v>
      </c>
      <c r="N17" s="242">
        <v>1222.8922798860001</v>
      </c>
      <c r="O17" s="236">
        <v>1247.3719445740001</v>
      </c>
      <c r="P17" s="235">
        <v>1266.8277329281348</v>
      </c>
      <c r="Q17" s="235">
        <v>1298.4121507994982</v>
      </c>
      <c r="R17" s="235">
        <v>1321.5138678306002</v>
      </c>
      <c r="S17" s="235">
        <v>1349.788190585743</v>
      </c>
      <c r="T17" s="242">
        <v>1397.7981318895615</v>
      </c>
      <c r="U17" s="242">
        <v>1436.2094070720273</v>
      </c>
      <c r="V17" s="242">
        <v>1443.6112067696922</v>
      </c>
      <c r="W17" s="236">
        <v>1459.5156149578584</v>
      </c>
      <c r="X17" s="242">
        <v>1480.4476489381339</v>
      </c>
      <c r="Y17" s="242">
        <v>1504.1134210490484</v>
      </c>
      <c r="Z17" s="242">
        <v>1527.8133012332521</v>
      </c>
      <c r="AA17" s="238">
        <v>1550.796096748734</v>
      </c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</row>
    <row r="18" spans="1:117">
      <c r="B18" s="3"/>
      <c r="C18" s="82"/>
      <c r="D18" s="108" t="s">
        <v>44</v>
      </c>
      <c r="E18" s="82"/>
      <c r="F18" s="109"/>
      <c r="G18" s="55" t="s">
        <v>183</v>
      </c>
      <c r="H18" s="239">
        <v>1299.7816612172085</v>
      </c>
      <c r="I18" s="243">
        <v>1399.4501496229211</v>
      </c>
      <c r="J18" s="243">
        <v>1537.8466003045703</v>
      </c>
      <c r="K18" s="244">
        <v>1624.1515788396453</v>
      </c>
      <c r="L18" s="247"/>
      <c r="M18" s="245"/>
      <c r="N18" s="245"/>
      <c r="O18" s="246"/>
      <c r="P18" s="268"/>
      <c r="Q18" s="268"/>
      <c r="R18" s="268"/>
      <c r="S18" s="268"/>
      <c r="T18" s="247"/>
      <c r="U18" s="245"/>
      <c r="V18" s="245"/>
      <c r="W18" s="246"/>
      <c r="X18" s="245"/>
      <c r="Y18" s="245"/>
      <c r="Z18" s="245"/>
      <c r="AA18" s="248"/>
    </row>
    <row r="19" spans="1:117" ht="16.5">
      <c r="B19" s="3"/>
      <c r="C19" s="82"/>
      <c r="D19" s="108" t="s">
        <v>131</v>
      </c>
      <c r="E19" s="82"/>
      <c r="F19" s="109"/>
      <c r="G19" s="55" t="s">
        <v>183</v>
      </c>
      <c r="H19" s="239">
        <v>1462.5390645517075</v>
      </c>
      <c r="I19" s="243">
        <v>1520.4696373251786</v>
      </c>
      <c r="J19" s="243">
        <v>1650.3872003014997</v>
      </c>
      <c r="K19" s="244">
        <v>1741.4366863768118</v>
      </c>
      <c r="L19" s="247"/>
      <c r="M19" s="245"/>
      <c r="N19" s="245"/>
      <c r="O19" s="246"/>
      <c r="P19" s="268"/>
      <c r="Q19" s="268"/>
      <c r="R19" s="268"/>
      <c r="S19" s="268"/>
      <c r="T19" s="247"/>
      <c r="U19" s="245"/>
      <c r="V19" s="245"/>
      <c r="W19" s="246"/>
      <c r="X19" s="245"/>
      <c r="Y19" s="245"/>
      <c r="Z19" s="245"/>
      <c r="AA19" s="248"/>
    </row>
    <row r="20" spans="1:117">
      <c r="B20" s="3"/>
      <c r="C20" s="82" t="s">
        <v>43</v>
      </c>
      <c r="D20" s="82"/>
      <c r="E20" s="82"/>
      <c r="F20" s="109"/>
      <c r="G20" s="55" t="s">
        <v>183</v>
      </c>
      <c r="H20" s="249">
        <v>1083.0896252360828</v>
      </c>
      <c r="I20" s="250">
        <v>1056.2819759111662</v>
      </c>
      <c r="J20" s="250">
        <v>1052.4934448403026</v>
      </c>
      <c r="K20" s="251">
        <v>1084.5558618619782</v>
      </c>
      <c r="L20" s="247"/>
      <c r="M20" s="245"/>
      <c r="N20" s="245"/>
      <c r="O20" s="246"/>
      <c r="P20" s="268"/>
      <c r="Q20" s="268"/>
      <c r="R20" s="268"/>
      <c r="S20" s="268"/>
      <c r="T20" s="247"/>
      <c r="U20" s="245"/>
      <c r="V20" s="245"/>
      <c r="W20" s="246"/>
      <c r="X20" s="245"/>
      <c r="Y20" s="245"/>
      <c r="Z20" s="245"/>
      <c r="AA20" s="248"/>
    </row>
    <row r="21" spans="1:117" ht="16.5">
      <c r="B21" s="3"/>
      <c r="C21" s="82" t="s">
        <v>132</v>
      </c>
      <c r="D21" s="82"/>
      <c r="E21" s="82"/>
      <c r="F21" s="109"/>
      <c r="G21" s="55" t="s">
        <v>184</v>
      </c>
      <c r="H21" s="155">
        <v>36893.355381159345</v>
      </c>
      <c r="I21" s="152">
        <v>36856.684601189518</v>
      </c>
      <c r="J21" s="152">
        <v>37285.184715582764</v>
      </c>
      <c r="K21" s="153">
        <v>38668.308819311838</v>
      </c>
      <c r="L21" s="189">
        <v>9152.0726494386945</v>
      </c>
      <c r="M21" s="152">
        <v>9245.1418712400318</v>
      </c>
      <c r="N21" s="152">
        <v>9241.8646335871217</v>
      </c>
      <c r="O21" s="153">
        <v>9253.3977969166808</v>
      </c>
      <c r="P21" s="152">
        <v>9246.0899420153728</v>
      </c>
      <c r="Q21" s="152">
        <v>9141.4284756251054</v>
      </c>
      <c r="R21" s="152">
        <v>9232.8715577039766</v>
      </c>
      <c r="S21" s="152">
        <v>9236.3500404978913</v>
      </c>
      <c r="T21" s="189">
        <v>9254.8893462372253</v>
      </c>
      <c r="U21" s="152">
        <v>9255.1590604553494</v>
      </c>
      <c r="V21" s="152">
        <v>9320.0254249548434</v>
      </c>
      <c r="W21" s="153">
        <v>9455.015017278989</v>
      </c>
      <c r="X21" s="152">
        <v>9560.8972985948185</v>
      </c>
      <c r="Y21" s="152">
        <v>9630.7954057699571</v>
      </c>
      <c r="Z21" s="152">
        <v>9701.7338180681782</v>
      </c>
      <c r="AA21" s="154">
        <v>9775.3354182016974</v>
      </c>
    </row>
    <row r="22" spans="1:117">
      <c r="B22" s="3"/>
      <c r="C22" s="82" t="s">
        <v>73</v>
      </c>
      <c r="D22" s="82"/>
      <c r="E22" s="82"/>
      <c r="F22" s="109"/>
      <c r="G22" s="55" t="s">
        <v>185</v>
      </c>
      <c r="H22" s="160">
        <v>44.132501954529786</v>
      </c>
      <c r="I22" s="161">
        <v>44.778430029031533</v>
      </c>
      <c r="J22" s="161">
        <v>45.817467525910935</v>
      </c>
      <c r="K22" s="162">
        <v>45.653125953706549</v>
      </c>
      <c r="L22" s="187">
        <v>44.812586589110389</v>
      </c>
      <c r="M22" s="161">
        <v>43.696181387101817</v>
      </c>
      <c r="N22" s="161">
        <v>43.826745206323096</v>
      </c>
      <c r="O22" s="162">
        <v>44.19449463558383</v>
      </c>
      <c r="P22" s="161">
        <v>44.494846743628479</v>
      </c>
      <c r="Q22" s="161">
        <v>45.055557875854802</v>
      </c>
      <c r="R22" s="161">
        <v>44.690792731819684</v>
      </c>
      <c r="S22" s="161">
        <v>44.872522764823181</v>
      </c>
      <c r="T22" s="187">
        <v>45.56039903556028</v>
      </c>
      <c r="U22" s="161">
        <v>46.178375190847333</v>
      </c>
      <c r="V22" s="161">
        <v>45.925703914317509</v>
      </c>
      <c r="W22" s="162">
        <v>45.605391962918638</v>
      </c>
      <c r="X22" s="161">
        <v>45.500947468562515</v>
      </c>
      <c r="Y22" s="161">
        <v>45.614822371320066</v>
      </c>
      <c r="Z22" s="161">
        <v>45.716156925111122</v>
      </c>
      <c r="AA22" s="168">
        <v>45.78057704983248</v>
      </c>
    </row>
    <row r="23" spans="1:117" ht="4.3499999999999996" customHeight="1">
      <c r="B23" s="3"/>
      <c r="C23" s="82"/>
      <c r="D23" s="82"/>
      <c r="E23" s="82"/>
      <c r="F23" s="109"/>
      <c r="G23" s="55"/>
      <c r="H23" s="170"/>
      <c r="I23" s="82"/>
      <c r="J23" s="82"/>
      <c r="K23" s="109"/>
      <c r="L23" s="186"/>
      <c r="M23" s="82"/>
      <c r="N23" s="82"/>
      <c r="O23" s="109"/>
      <c r="P23" s="82"/>
      <c r="Q23" s="82"/>
      <c r="R23" s="82"/>
      <c r="S23" s="82"/>
      <c r="T23" s="186"/>
      <c r="U23" s="82"/>
      <c r="V23" s="82"/>
      <c r="W23" s="109"/>
      <c r="X23" s="82"/>
      <c r="Y23" s="82"/>
      <c r="Z23" s="82"/>
      <c r="AA23" s="4"/>
    </row>
    <row r="24" spans="1:117">
      <c r="B24" s="8" t="s">
        <v>24</v>
      </c>
      <c r="C24" s="82"/>
      <c r="D24" s="82"/>
      <c r="E24" s="82"/>
      <c r="F24" s="109"/>
      <c r="G24" s="55"/>
      <c r="H24" s="170"/>
      <c r="I24" s="82"/>
      <c r="J24" s="82"/>
      <c r="K24" s="109"/>
      <c r="L24" s="186"/>
      <c r="M24" s="82"/>
      <c r="N24" s="82"/>
      <c r="O24" s="109"/>
      <c r="P24" s="82"/>
      <c r="Q24" s="82"/>
      <c r="R24" s="82"/>
      <c r="S24" s="82"/>
      <c r="T24" s="186"/>
      <c r="U24" s="82"/>
      <c r="V24" s="82"/>
      <c r="W24" s="109"/>
      <c r="X24" s="82"/>
      <c r="Y24" s="82"/>
      <c r="Z24" s="82"/>
      <c r="AA24" s="4"/>
    </row>
    <row r="25" spans="1:117">
      <c r="B25" s="3"/>
      <c r="C25" s="82" t="s">
        <v>77</v>
      </c>
      <c r="D25" s="82"/>
      <c r="E25" s="82"/>
      <c r="F25" s="109"/>
      <c r="G25" s="55" t="s">
        <v>182</v>
      </c>
      <c r="H25" s="130">
        <v>3659.3304626109657</v>
      </c>
      <c r="I25" s="131">
        <v>3658.8743350468108</v>
      </c>
      <c r="J25" s="131">
        <v>3640.6453147238863</v>
      </c>
      <c r="K25" s="181">
        <v>3596.5259531936122</v>
      </c>
      <c r="L25" s="182">
        <v>3670.3986856111678</v>
      </c>
      <c r="M25" s="131">
        <v>3663.0413273544905</v>
      </c>
      <c r="N25" s="131">
        <v>3655.6883782091136</v>
      </c>
      <c r="O25" s="181">
        <v>3648.1934592690914</v>
      </c>
      <c r="P25" s="131">
        <v>3642.5517116523793</v>
      </c>
      <c r="Q25" s="131">
        <v>3663.2389406652032</v>
      </c>
      <c r="R25" s="131">
        <v>3665.5457986679976</v>
      </c>
      <c r="S25" s="131">
        <v>3664.1608892016625</v>
      </c>
      <c r="T25" s="182">
        <v>3659.0809981535999</v>
      </c>
      <c r="U25" s="131">
        <v>3652.6016384906802</v>
      </c>
      <c r="V25" s="131">
        <v>3636.1587397310159</v>
      </c>
      <c r="W25" s="181">
        <v>3614.7398825202481</v>
      </c>
      <c r="X25" s="131">
        <v>3604.0245582030216</v>
      </c>
      <c r="Y25" s="131">
        <v>3599.0208196753442</v>
      </c>
      <c r="Z25" s="131">
        <v>3594.0240863816052</v>
      </c>
      <c r="AA25" s="132">
        <v>3589.0343485144772</v>
      </c>
    </row>
    <row r="26" spans="1:117">
      <c r="B26" s="3"/>
      <c r="C26" s="82" t="s">
        <v>25</v>
      </c>
      <c r="D26" s="82"/>
      <c r="E26" s="82"/>
      <c r="F26" s="109"/>
      <c r="G26" s="55" t="s">
        <v>182</v>
      </c>
      <c r="H26" s="130">
        <v>2748.1714999999999</v>
      </c>
      <c r="I26" s="131">
        <v>2795.7214402850377</v>
      </c>
      <c r="J26" s="131">
        <v>2798.3121853359221</v>
      </c>
      <c r="K26" s="181">
        <v>2787.4099465221866</v>
      </c>
      <c r="L26" s="182">
        <v>2704.0399659585396</v>
      </c>
      <c r="M26" s="131">
        <v>2741.8393985042135</v>
      </c>
      <c r="N26" s="131">
        <v>2764.0320871373042</v>
      </c>
      <c r="O26" s="181">
        <v>2782.774548399942</v>
      </c>
      <c r="P26" s="131">
        <v>2785.3047256377736</v>
      </c>
      <c r="Q26" s="131">
        <v>2797.8582204291502</v>
      </c>
      <c r="R26" s="131">
        <v>2799.14198051619</v>
      </c>
      <c r="S26" s="131">
        <v>2800.5808345570367</v>
      </c>
      <c r="T26" s="182">
        <v>2800.5353140147222</v>
      </c>
      <c r="U26" s="131">
        <v>2800.1535064508207</v>
      </c>
      <c r="V26" s="131">
        <v>2797.7741403686896</v>
      </c>
      <c r="W26" s="181">
        <v>2794.7857805094577</v>
      </c>
      <c r="X26" s="131">
        <v>2792.0277270583683</v>
      </c>
      <c r="Y26" s="131">
        <v>2789.2479625828601</v>
      </c>
      <c r="Z26" s="131">
        <v>2785.9155809296217</v>
      </c>
      <c r="AA26" s="132">
        <v>2782.4485155178977</v>
      </c>
    </row>
    <row r="27" spans="1:117" ht="16.5">
      <c r="B27" s="3"/>
      <c r="C27" s="82" t="s">
        <v>133</v>
      </c>
      <c r="D27" s="82"/>
      <c r="E27" s="82"/>
      <c r="F27" s="109"/>
      <c r="G27" s="55" t="s">
        <v>168</v>
      </c>
      <c r="H27" s="160">
        <v>75.102557629323428</v>
      </c>
      <c r="I27" s="161">
        <v>76.409417514754097</v>
      </c>
      <c r="J27" s="161">
        <v>76.864491322926554</v>
      </c>
      <c r="K27" s="162">
        <v>77.502877459256553</v>
      </c>
      <c r="L27" s="187">
        <v>73.671559892363106</v>
      </c>
      <c r="M27" s="161">
        <v>74.851445929069428</v>
      </c>
      <c r="N27" s="161">
        <v>75.609072797703206</v>
      </c>
      <c r="O27" s="162">
        <v>76.278151898157986</v>
      </c>
      <c r="P27" s="161">
        <v>76.465756593865052</v>
      </c>
      <c r="Q27" s="161">
        <v>76.376623685952922</v>
      </c>
      <c r="R27" s="161">
        <v>76.36357951204306</v>
      </c>
      <c r="S27" s="161">
        <v>76.431710267155324</v>
      </c>
      <c r="T27" s="187">
        <v>76.536576135589613</v>
      </c>
      <c r="U27" s="161">
        <v>76.661891538982445</v>
      </c>
      <c r="V27" s="161">
        <v>76.943124341586199</v>
      </c>
      <c r="W27" s="162">
        <v>77.316373275547917</v>
      </c>
      <c r="X27" s="161">
        <v>77.469719808193602</v>
      </c>
      <c r="Y27" s="161">
        <v>77.500189699776982</v>
      </c>
      <c r="Z27" s="161">
        <v>77.515217315486282</v>
      </c>
      <c r="AA27" s="168">
        <v>77.526383013569358</v>
      </c>
    </row>
    <row r="28" spans="1:117" ht="17.25" thickBot="1">
      <c r="B28" s="77"/>
      <c r="C28" s="111" t="s">
        <v>134</v>
      </c>
      <c r="D28" s="111"/>
      <c r="E28" s="111"/>
      <c r="F28" s="112"/>
      <c r="G28" s="113" t="s">
        <v>168</v>
      </c>
      <c r="H28" s="173">
        <v>6.7061218188648501</v>
      </c>
      <c r="I28" s="174">
        <v>6.4476071092195832</v>
      </c>
      <c r="J28" s="174">
        <v>6.3472102608741947</v>
      </c>
      <c r="K28" s="175">
        <v>6.3286344452285146</v>
      </c>
      <c r="L28" s="193">
        <v>6.7743414017708794</v>
      </c>
      <c r="M28" s="174">
        <v>6.7421065669659903</v>
      </c>
      <c r="N28" s="174">
        <v>6.6888884163256499</v>
      </c>
      <c r="O28" s="175">
        <v>6.619150890396881</v>
      </c>
      <c r="P28" s="174">
        <v>6.5326217534010596</v>
      </c>
      <c r="Q28" s="174">
        <v>6.4640444711626905</v>
      </c>
      <c r="R28" s="174">
        <v>6.4138578297052105</v>
      </c>
      <c r="S28" s="174">
        <v>6.3799043826093698</v>
      </c>
      <c r="T28" s="193">
        <v>6.3615168512547102</v>
      </c>
      <c r="U28" s="174">
        <v>6.3497111158642001</v>
      </c>
      <c r="V28" s="174">
        <v>6.341633650919559</v>
      </c>
      <c r="W28" s="175">
        <v>6.3359794254583113</v>
      </c>
      <c r="X28" s="174">
        <v>6.3320214676354372</v>
      </c>
      <c r="Y28" s="174">
        <v>6.3292508971594277</v>
      </c>
      <c r="Z28" s="174">
        <v>6.3273114978262184</v>
      </c>
      <c r="AA28" s="194">
        <v>6.3259539182929734</v>
      </c>
    </row>
    <row r="29" spans="1:117" ht="15" thickBot="1"/>
    <row r="30" spans="1:117" ht="30" customHeight="1">
      <c r="B30" s="86" t="str">
        <f>"Strednodobá predikcia "&amp;Súhrn!H3&amp;" - trh práce [zmena oproti predchádzajúcemu obdobiu]"</f>
        <v>Strednodobá predikcia P2Q-2022 - trh práce [zmena oproti predchádzajúcemu obdobiu]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8"/>
    </row>
    <row r="31" spans="1:117">
      <c r="B31" s="302" t="s">
        <v>27</v>
      </c>
      <c r="C31" s="303"/>
      <c r="D31" s="303"/>
      <c r="E31" s="303"/>
      <c r="F31" s="304"/>
      <c r="G31" s="305" t="s">
        <v>63</v>
      </c>
      <c r="H31" s="135" t="str">
        <f t="shared" ref="H31:K31" si="0">H$3</f>
        <v>Skutočnosť</v>
      </c>
      <c r="I31" s="291">
        <f t="shared" si="0"/>
        <v>2022</v>
      </c>
      <c r="J31" s="291">
        <f t="shared" si="0"/>
        <v>2023</v>
      </c>
      <c r="K31" s="306">
        <f t="shared" si="0"/>
        <v>2024</v>
      </c>
      <c r="L31" s="287">
        <f>L$3</f>
        <v>2021</v>
      </c>
      <c r="M31" s="288"/>
      <c r="N31" s="288"/>
      <c r="O31" s="290"/>
      <c r="P31" s="287">
        <f>P$3</f>
        <v>2022</v>
      </c>
      <c r="Q31" s="288"/>
      <c r="R31" s="288"/>
      <c r="S31" s="290"/>
      <c r="T31" s="287">
        <f>T$3</f>
        <v>2023</v>
      </c>
      <c r="U31" s="288"/>
      <c r="V31" s="288"/>
      <c r="W31" s="290"/>
      <c r="X31" s="287">
        <f>X$3</f>
        <v>2024</v>
      </c>
      <c r="Y31" s="288"/>
      <c r="Z31" s="288"/>
      <c r="AA31" s="289"/>
    </row>
    <row r="32" spans="1:117">
      <c r="B32" s="297"/>
      <c r="C32" s="298"/>
      <c r="D32" s="298"/>
      <c r="E32" s="298"/>
      <c r="F32" s="299"/>
      <c r="G32" s="301"/>
      <c r="H32" s="136">
        <f>$H$4</f>
        <v>2021</v>
      </c>
      <c r="I32" s="292"/>
      <c r="J32" s="292"/>
      <c r="K32" s="307"/>
      <c r="L32" s="139" t="s">
        <v>3</v>
      </c>
      <c r="M32" s="137" t="s">
        <v>4</v>
      </c>
      <c r="N32" s="137" t="s">
        <v>5</v>
      </c>
      <c r="O32" s="234" t="s">
        <v>6</v>
      </c>
      <c r="P32" s="139" t="s">
        <v>3</v>
      </c>
      <c r="Q32" s="137" t="s">
        <v>4</v>
      </c>
      <c r="R32" s="137" t="s">
        <v>5</v>
      </c>
      <c r="S32" s="234" t="s">
        <v>6</v>
      </c>
      <c r="T32" s="139" t="s">
        <v>3</v>
      </c>
      <c r="U32" s="137" t="s">
        <v>4</v>
      </c>
      <c r="V32" s="137" t="s">
        <v>5</v>
      </c>
      <c r="W32" s="234" t="s">
        <v>6</v>
      </c>
      <c r="X32" s="137" t="s">
        <v>3</v>
      </c>
      <c r="Y32" s="137" t="s">
        <v>4</v>
      </c>
      <c r="Z32" s="137" t="s">
        <v>5</v>
      </c>
      <c r="AA32" s="195" t="s">
        <v>6</v>
      </c>
    </row>
    <row r="33" spans="2:27" ht="3.75" customHeight="1">
      <c r="B33" s="8"/>
      <c r="C33" s="9"/>
      <c r="D33" s="9"/>
      <c r="E33" s="9"/>
      <c r="F33" s="141"/>
      <c r="G33" s="142"/>
      <c r="H33" s="96"/>
      <c r="I33" s="97"/>
      <c r="J33" s="233"/>
      <c r="K33" s="143"/>
      <c r="L33" s="180"/>
      <c r="M33" s="144"/>
      <c r="N33" s="144"/>
      <c r="O33" s="145"/>
      <c r="P33" s="144"/>
      <c r="Q33" s="144"/>
      <c r="R33" s="144"/>
      <c r="S33" s="144"/>
      <c r="T33" s="180"/>
      <c r="U33" s="144"/>
      <c r="V33" s="144"/>
      <c r="W33" s="145"/>
      <c r="X33" s="144"/>
      <c r="Y33" s="144"/>
      <c r="Z33" s="144"/>
      <c r="AA33" s="146"/>
    </row>
    <row r="34" spans="2:27">
      <c r="B34" s="8" t="s">
        <v>23</v>
      </c>
      <c r="C34" s="9"/>
      <c r="D34" s="9"/>
      <c r="E34" s="9"/>
      <c r="F34" s="94"/>
      <c r="G34" s="95"/>
      <c r="H34" s="96"/>
      <c r="I34" s="97"/>
      <c r="J34" s="233"/>
      <c r="K34" s="143"/>
      <c r="L34" s="180"/>
      <c r="M34" s="144"/>
      <c r="N34" s="144"/>
      <c r="O34" s="145"/>
      <c r="P34" s="144"/>
      <c r="Q34" s="144"/>
      <c r="R34" s="144"/>
      <c r="S34" s="144"/>
      <c r="T34" s="180"/>
      <c r="U34" s="144"/>
      <c r="V34" s="144"/>
      <c r="W34" s="145"/>
      <c r="X34" s="144"/>
      <c r="Y34" s="144"/>
      <c r="Z34" s="144"/>
      <c r="AA34" s="146"/>
    </row>
    <row r="35" spans="2:27">
      <c r="B35" s="8"/>
      <c r="C35" s="102" t="s">
        <v>10</v>
      </c>
      <c r="D35" s="9"/>
      <c r="E35" s="9"/>
      <c r="F35" s="94"/>
      <c r="G35" s="55" t="s">
        <v>180</v>
      </c>
      <c r="H35" s="27">
        <v>-0.58155868732465876</v>
      </c>
      <c r="I35" s="28">
        <v>1.5293175596012816</v>
      </c>
      <c r="J35" s="28">
        <v>0.7475460867422612</v>
      </c>
      <c r="K35" s="167">
        <v>-0.21890956719212795</v>
      </c>
      <c r="L35" s="187">
        <v>-0.97071677288802505</v>
      </c>
      <c r="M35" s="161">
        <v>0.87457296330894962</v>
      </c>
      <c r="N35" s="161">
        <v>0.39449966225592448</v>
      </c>
      <c r="O35" s="162">
        <v>0.22828967669603628</v>
      </c>
      <c r="P35" s="161">
        <v>0.43935260781151442</v>
      </c>
      <c r="Q35" s="161">
        <v>0.49954518177716523</v>
      </c>
      <c r="R35" s="161">
        <v>0.12703538319563279</v>
      </c>
      <c r="S35" s="161">
        <v>0.23105440016692569</v>
      </c>
      <c r="T35" s="187">
        <v>0.24993898154927763</v>
      </c>
      <c r="U35" s="161">
        <v>0.17126246930419597</v>
      </c>
      <c r="V35" s="161">
        <v>3.733169258579494E-2</v>
      </c>
      <c r="W35" s="162">
        <v>-5.017164996436918E-2</v>
      </c>
      <c r="X35" s="161">
        <v>-5.9872749362725131E-2</v>
      </c>
      <c r="Y35" s="161">
        <v>-0.11058848949424771</v>
      </c>
      <c r="Z35" s="161">
        <v>-0.13261005328864428</v>
      </c>
      <c r="AA35" s="168">
        <v>-0.13508727815697341</v>
      </c>
    </row>
    <row r="36" spans="2:27" ht="4.3499999999999996" customHeight="1">
      <c r="B36" s="3"/>
      <c r="C36" s="82"/>
      <c r="D36" s="108"/>
      <c r="E36" s="82"/>
      <c r="F36" s="109"/>
      <c r="G36" s="55"/>
      <c r="H36" s="170"/>
      <c r="I36" s="82"/>
      <c r="J36" s="82"/>
      <c r="K36" s="109"/>
      <c r="L36" s="186"/>
      <c r="M36" s="82"/>
      <c r="N36" s="82"/>
      <c r="O36" s="109"/>
      <c r="P36" s="82"/>
      <c r="Q36" s="82"/>
      <c r="R36" s="82"/>
      <c r="S36" s="82"/>
      <c r="T36" s="186"/>
      <c r="U36" s="82"/>
      <c r="V36" s="82"/>
      <c r="W36" s="109"/>
      <c r="X36" s="82"/>
      <c r="Y36" s="82"/>
      <c r="Z36" s="82"/>
      <c r="AA36" s="4"/>
    </row>
    <row r="37" spans="2:27">
      <c r="B37" s="3"/>
      <c r="C37" s="82"/>
      <c r="D37" s="108" t="s">
        <v>40</v>
      </c>
      <c r="E37" s="82"/>
      <c r="F37" s="109"/>
      <c r="G37" s="55" t="s">
        <v>180</v>
      </c>
      <c r="H37" s="160">
        <v>-1.0189585333877744</v>
      </c>
      <c r="I37" s="161">
        <v>1.0943400049358019</v>
      </c>
      <c r="J37" s="161">
        <v>0.75697218829238011</v>
      </c>
      <c r="K37" s="162">
        <v>-0.21890956719214216</v>
      </c>
      <c r="L37" s="225"/>
      <c r="M37" s="223"/>
      <c r="N37" s="223"/>
      <c r="O37" s="224"/>
      <c r="P37" s="223"/>
      <c r="Q37" s="223"/>
      <c r="R37" s="223"/>
      <c r="S37" s="223"/>
      <c r="T37" s="225"/>
      <c r="U37" s="223"/>
      <c r="V37" s="223"/>
      <c r="W37" s="224"/>
      <c r="X37" s="223"/>
      <c r="Y37" s="223"/>
      <c r="Z37" s="223"/>
      <c r="AA37" s="226"/>
    </row>
    <row r="38" spans="2:27">
      <c r="B38" s="3"/>
      <c r="C38" s="82"/>
      <c r="D38" s="108" t="s">
        <v>41</v>
      </c>
      <c r="E38" s="82"/>
      <c r="F38" s="109"/>
      <c r="G38" s="55" t="s">
        <v>180</v>
      </c>
      <c r="H38" s="160">
        <v>2.2238583652924149</v>
      </c>
      <c r="I38" s="161">
        <v>4.2306958424625236</v>
      </c>
      <c r="J38" s="161">
        <v>0.69076785342612368</v>
      </c>
      <c r="K38" s="162">
        <v>-0.21890956719217058</v>
      </c>
      <c r="L38" s="225"/>
      <c r="M38" s="223"/>
      <c r="N38" s="223"/>
      <c r="O38" s="224"/>
      <c r="P38" s="223"/>
      <c r="Q38" s="223"/>
      <c r="R38" s="223"/>
      <c r="S38" s="223"/>
      <c r="T38" s="225"/>
      <c r="U38" s="223"/>
      <c r="V38" s="223"/>
      <c r="W38" s="224"/>
      <c r="X38" s="223"/>
      <c r="Y38" s="223"/>
      <c r="Z38" s="223"/>
      <c r="AA38" s="226"/>
    </row>
    <row r="39" spans="2:27" ht="4.3499999999999996" customHeight="1">
      <c r="B39" s="3"/>
      <c r="C39" s="82"/>
      <c r="D39" s="82"/>
      <c r="E39" s="82"/>
      <c r="F39" s="109"/>
      <c r="G39" s="55"/>
      <c r="H39" s="170"/>
      <c r="I39" s="82"/>
      <c r="J39" s="82"/>
      <c r="K39" s="109"/>
      <c r="L39" s="186"/>
      <c r="M39" s="82"/>
      <c r="N39" s="82"/>
      <c r="O39" s="109"/>
      <c r="P39" s="82"/>
      <c r="Q39" s="82"/>
      <c r="R39" s="82"/>
      <c r="S39" s="82"/>
      <c r="T39" s="186"/>
      <c r="U39" s="82"/>
      <c r="V39" s="82"/>
      <c r="W39" s="109"/>
      <c r="X39" s="82"/>
      <c r="Y39" s="82"/>
      <c r="Z39" s="82"/>
      <c r="AA39" s="4"/>
    </row>
    <row r="40" spans="2:27">
      <c r="B40" s="3"/>
      <c r="C40" s="82" t="s">
        <v>42</v>
      </c>
      <c r="D40" s="82"/>
      <c r="E40" s="82"/>
      <c r="F40" s="109"/>
      <c r="G40" s="55" t="s">
        <v>180</v>
      </c>
      <c r="H40" s="160">
        <v>3.3990153891940906</v>
      </c>
      <c r="I40" s="161">
        <v>-2.5217512711972176</v>
      </c>
      <c r="J40" s="161">
        <v>-0.36425297218218589</v>
      </c>
      <c r="K40" s="162">
        <v>-0.89143945275611713</v>
      </c>
      <c r="L40" s="187">
        <v>0.78165031330806301</v>
      </c>
      <c r="M40" s="161">
        <v>-1.2591516734050998</v>
      </c>
      <c r="N40" s="161">
        <v>-3.2947275168248211</v>
      </c>
      <c r="O40" s="162">
        <v>0.55305556616210083</v>
      </c>
      <c r="P40" s="161">
        <v>-2.8668063713813865</v>
      </c>
      <c r="Q40" s="161">
        <v>2.1570895473197851</v>
      </c>
      <c r="R40" s="161">
        <v>0.40741956080292141</v>
      </c>
      <c r="S40" s="161">
        <v>0.56348093833821622</v>
      </c>
      <c r="T40" s="187">
        <v>-1.0248525140719522</v>
      </c>
      <c r="U40" s="161">
        <v>-0.43717078141168031</v>
      </c>
      <c r="V40" s="161">
        <v>-0.24099148040109242</v>
      </c>
      <c r="W40" s="162">
        <v>-0.14957510558639342</v>
      </c>
      <c r="X40" s="161">
        <v>-0.24567754197303771</v>
      </c>
      <c r="Y40" s="161">
        <v>-0.21062561000825042</v>
      </c>
      <c r="Z40" s="161">
        <v>-0.18920115582010055</v>
      </c>
      <c r="AA40" s="168">
        <v>-0.21560444348190799</v>
      </c>
    </row>
    <row r="41" spans="2:27">
      <c r="B41" s="3"/>
      <c r="C41" s="82" t="s">
        <v>8</v>
      </c>
      <c r="D41" s="82"/>
      <c r="E41" s="82"/>
      <c r="F41" s="109"/>
      <c r="G41" s="55" t="s">
        <v>186</v>
      </c>
      <c r="H41" s="160">
        <v>0.1395643238212077</v>
      </c>
      <c r="I41" s="161">
        <v>-0.28753620247673195</v>
      </c>
      <c r="J41" s="161">
        <v>-2.9737273652968854E-2</v>
      </c>
      <c r="K41" s="162">
        <v>-3.2803258235025723E-2</v>
      </c>
      <c r="L41" s="187">
        <v>8.5980900927776216E-2</v>
      </c>
      <c r="M41" s="161">
        <v>-0.18635211395389151</v>
      </c>
      <c r="N41" s="161">
        <v>-0.28193821906794814</v>
      </c>
      <c r="O41" s="162">
        <v>-8.2500469756482953E-3</v>
      </c>
      <c r="P41" s="161">
        <v>-0.19606784512359032</v>
      </c>
      <c r="Q41" s="161">
        <v>0.10938044238019279</v>
      </c>
      <c r="R41" s="161">
        <v>2.3663738115362043E-2</v>
      </c>
      <c r="S41" s="161">
        <v>3.363646023286232E-2</v>
      </c>
      <c r="T41" s="187">
        <v>-6.7591791044414873E-2</v>
      </c>
      <c r="U41" s="161">
        <v>-2.7694852318617402E-2</v>
      </c>
      <c r="V41" s="161">
        <v>-1.0166011017430365E-2</v>
      </c>
      <c r="W41" s="162">
        <v>-2.7826507530095967E-3</v>
      </c>
      <c r="X41" s="161">
        <v>-9.5600892927039105E-3</v>
      </c>
      <c r="Y41" s="161">
        <v>-7.2128942464125267E-3</v>
      </c>
      <c r="Z41" s="161">
        <v>-4.5242682162022207E-3</v>
      </c>
      <c r="AA41" s="168">
        <v>-5.9106299851369171E-3</v>
      </c>
    </row>
    <row r="42" spans="2:27" ht="4.3499999999999996" customHeight="1">
      <c r="B42" s="3"/>
      <c r="C42" s="82"/>
      <c r="D42" s="82"/>
      <c r="E42" s="82"/>
      <c r="F42" s="109"/>
      <c r="G42" s="55"/>
      <c r="H42" s="170"/>
      <c r="I42" s="82"/>
      <c r="J42" s="82"/>
      <c r="K42" s="109"/>
      <c r="L42" s="186"/>
      <c r="M42" s="82"/>
      <c r="N42" s="82"/>
      <c r="O42" s="109"/>
      <c r="P42" s="82"/>
      <c r="Q42" s="82"/>
      <c r="R42" s="82"/>
      <c r="S42" s="82"/>
      <c r="T42" s="186"/>
      <c r="U42" s="82"/>
      <c r="V42" s="82"/>
      <c r="W42" s="109"/>
      <c r="X42" s="82"/>
      <c r="Y42" s="82"/>
      <c r="Z42" s="82"/>
      <c r="AA42" s="4"/>
    </row>
    <row r="43" spans="2:27">
      <c r="B43" s="8" t="s">
        <v>22</v>
      </c>
      <c r="C43" s="82"/>
      <c r="D43" s="82"/>
      <c r="E43" s="82"/>
      <c r="F43" s="109"/>
      <c r="G43" s="55"/>
      <c r="H43" s="170"/>
      <c r="I43" s="82"/>
      <c r="J43" s="82"/>
      <c r="K43" s="109"/>
      <c r="L43" s="186"/>
      <c r="M43" s="82"/>
      <c r="N43" s="82"/>
      <c r="O43" s="109"/>
      <c r="P43" s="82"/>
      <c r="Q43" s="82"/>
      <c r="R43" s="82"/>
      <c r="S43" s="82"/>
      <c r="T43" s="186"/>
      <c r="U43" s="82"/>
      <c r="V43" s="82"/>
      <c r="W43" s="109"/>
      <c r="X43" s="82"/>
      <c r="Y43" s="82"/>
      <c r="Z43" s="82"/>
      <c r="AA43" s="4"/>
    </row>
    <row r="44" spans="2:27">
      <c r="B44" s="3"/>
      <c r="C44" s="82" t="s">
        <v>76</v>
      </c>
      <c r="D44" s="82"/>
      <c r="E44" s="82"/>
      <c r="F44" s="109"/>
      <c r="G44" s="55" t="s">
        <v>180</v>
      </c>
      <c r="H44" s="252">
        <v>5.9106629556443693</v>
      </c>
      <c r="I44" s="253">
        <v>7.9578709605703892</v>
      </c>
      <c r="J44" s="253">
        <v>9.6495064619005859</v>
      </c>
      <c r="K44" s="254">
        <v>5.7340046421859796</v>
      </c>
      <c r="L44" s="255">
        <v>0.12926439743674223</v>
      </c>
      <c r="M44" s="253">
        <v>1.0558939142387658</v>
      </c>
      <c r="N44" s="253">
        <v>1.4597049908656459</v>
      </c>
      <c r="O44" s="254">
        <v>2.500764940688228</v>
      </c>
      <c r="P44" s="253">
        <v>1.5597423397861689</v>
      </c>
      <c r="Q44" s="253">
        <v>2.4931896461059893</v>
      </c>
      <c r="R44" s="253">
        <v>1.7792283457049649</v>
      </c>
      <c r="S44" s="253">
        <v>2.1395403743705401</v>
      </c>
      <c r="T44" s="255">
        <v>3.5931012445780937</v>
      </c>
      <c r="U44" s="253">
        <v>2.78395252971373</v>
      </c>
      <c r="V44" s="253">
        <v>0.55055704360394486</v>
      </c>
      <c r="W44" s="254">
        <v>1.1371017336375644</v>
      </c>
      <c r="X44" s="253">
        <v>1.434176775209167</v>
      </c>
      <c r="Y44" s="253">
        <v>1.5985551483626068</v>
      </c>
      <c r="Z44" s="253">
        <v>1.5756710798892328</v>
      </c>
      <c r="AA44" s="256">
        <v>1.5042934563360859</v>
      </c>
    </row>
    <row r="45" spans="2:27" ht="16.5">
      <c r="B45" s="3"/>
      <c r="C45" s="52" t="s">
        <v>130</v>
      </c>
      <c r="D45" s="52"/>
      <c r="E45" s="52"/>
      <c r="F45" s="53"/>
      <c r="G45" s="55" t="s">
        <v>180</v>
      </c>
      <c r="H45" s="257">
        <v>5.9126824174384751</v>
      </c>
      <c r="I45" s="258">
        <v>8.1674234190019774</v>
      </c>
      <c r="J45" s="258">
        <v>9.5543657518895913</v>
      </c>
      <c r="K45" s="259">
        <v>5.5881034146810578</v>
      </c>
      <c r="L45" s="255">
        <v>0.43887348998413245</v>
      </c>
      <c r="M45" s="260">
        <v>1.9983055913412642</v>
      </c>
      <c r="N45" s="260">
        <v>2.1119730646524033</v>
      </c>
      <c r="O45" s="254">
        <v>2.0017842201344109</v>
      </c>
      <c r="P45" s="253">
        <v>1.5597423397861689</v>
      </c>
      <c r="Q45" s="253">
        <v>2.4931896461059893</v>
      </c>
      <c r="R45" s="253">
        <v>1.7792283457049365</v>
      </c>
      <c r="S45" s="253">
        <v>2.1395403743706254</v>
      </c>
      <c r="T45" s="255">
        <v>3.5568500034797665</v>
      </c>
      <c r="U45" s="260">
        <v>2.747984441111015</v>
      </c>
      <c r="V45" s="260">
        <v>0.51537050664185813</v>
      </c>
      <c r="W45" s="254">
        <v>1.1017099419555478</v>
      </c>
      <c r="X45" s="260">
        <v>1.4341767752090675</v>
      </c>
      <c r="Y45" s="260">
        <v>1.5985551483626637</v>
      </c>
      <c r="Z45" s="260">
        <v>1.5756710798893181</v>
      </c>
      <c r="AA45" s="256">
        <v>1.5042934563359438</v>
      </c>
    </row>
    <row r="46" spans="2:27">
      <c r="B46" s="3"/>
      <c r="C46" s="82"/>
      <c r="D46" s="108" t="s">
        <v>44</v>
      </c>
      <c r="E46" s="82"/>
      <c r="F46" s="109"/>
      <c r="G46" s="55" t="s">
        <v>180</v>
      </c>
      <c r="H46" s="261">
        <v>6.3612661793434029</v>
      </c>
      <c r="I46" s="262">
        <v>7.668094679253727</v>
      </c>
      <c r="J46" s="262">
        <v>9.8893448058110494</v>
      </c>
      <c r="K46" s="263">
        <v>5.612066802890638</v>
      </c>
      <c r="L46" s="255"/>
      <c r="M46" s="260"/>
      <c r="N46" s="260"/>
      <c r="O46" s="254"/>
      <c r="P46" s="253"/>
      <c r="Q46" s="253"/>
      <c r="R46" s="253"/>
      <c r="S46" s="253"/>
      <c r="T46" s="255"/>
      <c r="U46" s="260"/>
      <c r="V46" s="260"/>
      <c r="W46" s="254"/>
      <c r="X46" s="260"/>
      <c r="Y46" s="260"/>
      <c r="Z46" s="260"/>
      <c r="AA46" s="256"/>
    </row>
    <row r="47" spans="2:27" ht="16.5">
      <c r="B47" s="3"/>
      <c r="C47" s="82"/>
      <c r="D47" s="108" t="s">
        <v>135</v>
      </c>
      <c r="E47" s="82"/>
      <c r="F47" s="109"/>
      <c r="G47" s="55" t="s">
        <v>180</v>
      </c>
      <c r="H47" s="261">
        <v>4.2906777118370201</v>
      </c>
      <c r="I47" s="262">
        <v>3.9609590046217278</v>
      </c>
      <c r="J47" s="262">
        <v>8.5433170234695694</v>
      </c>
      <c r="K47" s="263">
        <v>5.5200614232172427</v>
      </c>
      <c r="L47" s="255"/>
      <c r="M47" s="260"/>
      <c r="N47" s="260"/>
      <c r="O47" s="254"/>
      <c r="P47" s="253"/>
      <c r="Q47" s="253"/>
      <c r="R47" s="253"/>
      <c r="S47" s="253"/>
      <c r="T47" s="255"/>
      <c r="U47" s="260"/>
      <c r="V47" s="260"/>
      <c r="W47" s="254"/>
      <c r="X47" s="260"/>
      <c r="Y47" s="260"/>
      <c r="Z47" s="260"/>
      <c r="AA47" s="256"/>
    </row>
    <row r="48" spans="2:27">
      <c r="B48" s="3"/>
      <c r="C48" s="82" t="s">
        <v>43</v>
      </c>
      <c r="D48" s="82"/>
      <c r="E48" s="82"/>
      <c r="F48" s="109"/>
      <c r="G48" s="55" t="s">
        <v>180</v>
      </c>
      <c r="H48" s="264">
        <v>2.6766988215242975</v>
      </c>
      <c r="I48" s="265">
        <v>-2.4751090491770924</v>
      </c>
      <c r="J48" s="265">
        <v>-0.35866663989939696</v>
      </c>
      <c r="K48" s="266">
        <v>3.0463293789483572</v>
      </c>
      <c r="L48" s="255"/>
      <c r="M48" s="260"/>
      <c r="N48" s="260"/>
      <c r="O48" s="254"/>
      <c r="P48" s="253"/>
      <c r="Q48" s="253"/>
      <c r="R48" s="253"/>
      <c r="S48" s="253"/>
      <c r="T48" s="255"/>
      <c r="U48" s="260"/>
      <c r="V48" s="260"/>
      <c r="W48" s="254"/>
      <c r="X48" s="260"/>
      <c r="Y48" s="260"/>
      <c r="Z48" s="260"/>
      <c r="AA48" s="256"/>
    </row>
    <row r="49" spans="2:27" ht="16.5">
      <c r="B49" s="3"/>
      <c r="C49" s="82" t="s">
        <v>132</v>
      </c>
      <c r="D49" s="82"/>
      <c r="E49" s="82"/>
      <c r="F49" s="109"/>
      <c r="G49" s="55" t="s">
        <v>180</v>
      </c>
      <c r="H49" s="160">
        <v>3.623100896293721</v>
      </c>
      <c r="I49" s="161">
        <v>-9.9396705967691901E-2</v>
      </c>
      <c r="J49" s="161">
        <v>1.1626116646949072</v>
      </c>
      <c r="K49" s="162">
        <v>3.7095809348398348</v>
      </c>
      <c r="L49" s="187">
        <v>-0.45387490456273838</v>
      </c>
      <c r="M49" s="161">
        <v>1.0169196133626031</v>
      </c>
      <c r="N49" s="161">
        <v>-3.5448213759764258E-2</v>
      </c>
      <c r="O49" s="162">
        <v>0.12479260178346863</v>
      </c>
      <c r="P49" s="161">
        <v>-7.8974826995363401E-2</v>
      </c>
      <c r="Q49" s="161">
        <v>-1.1319537993533118</v>
      </c>
      <c r="R49" s="161">
        <v>1.0003150199413398</v>
      </c>
      <c r="S49" s="161">
        <v>3.7674983044809096E-2</v>
      </c>
      <c r="T49" s="187">
        <v>0.20072112531515529</v>
      </c>
      <c r="U49" s="161">
        <v>2.914288956176847E-3</v>
      </c>
      <c r="V49" s="161">
        <v>0.70086709559265614</v>
      </c>
      <c r="W49" s="162">
        <v>1.4483822325495481</v>
      </c>
      <c r="X49" s="161">
        <v>1.1198531268573362</v>
      </c>
      <c r="Y49" s="161">
        <v>0.73108312946119725</v>
      </c>
      <c r="Z49" s="161">
        <v>0.73657895645587246</v>
      </c>
      <c r="AA49" s="168">
        <v>0.7586437796968255</v>
      </c>
    </row>
    <row r="50" spans="2:27" ht="4.3499999999999996" customHeight="1">
      <c r="B50" s="3"/>
      <c r="C50" s="82"/>
      <c r="D50" s="82"/>
      <c r="E50" s="82"/>
      <c r="F50" s="109"/>
      <c r="G50" s="55"/>
      <c r="H50" s="170"/>
      <c r="I50" s="82"/>
      <c r="J50" s="82"/>
      <c r="K50" s="109"/>
      <c r="L50" s="186"/>
      <c r="M50" s="82"/>
      <c r="N50" s="82"/>
      <c r="O50" s="109"/>
      <c r="P50" s="82"/>
      <c r="Q50" s="82"/>
      <c r="R50" s="82"/>
      <c r="S50" s="82"/>
      <c r="T50" s="186"/>
      <c r="U50" s="82"/>
      <c r="V50" s="82"/>
      <c r="W50" s="109"/>
      <c r="X50" s="82"/>
      <c r="Y50" s="82"/>
      <c r="Z50" s="82"/>
      <c r="AA50" s="4"/>
    </row>
    <row r="51" spans="2:27">
      <c r="B51" s="8" t="s">
        <v>24</v>
      </c>
      <c r="C51" s="82"/>
      <c r="D51" s="82"/>
      <c r="E51" s="82"/>
      <c r="F51" s="109"/>
      <c r="G51" s="55"/>
      <c r="H51" s="170"/>
      <c r="I51" s="82"/>
      <c r="J51" s="82"/>
      <c r="K51" s="109"/>
      <c r="L51" s="186"/>
      <c r="M51" s="82"/>
      <c r="N51" s="82"/>
      <c r="O51" s="109"/>
      <c r="P51" s="82"/>
      <c r="Q51" s="82"/>
      <c r="R51" s="82"/>
      <c r="S51" s="82"/>
      <c r="T51" s="186"/>
      <c r="U51" s="82"/>
      <c r="V51" s="82"/>
      <c r="W51" s="109"/>
      <c r="X51" s="82"/>
      <c r="Y51" s="82"/>
      <c r="Z51" s="82"/>
      <c r="AA51" s="4"/>
    </row>
    <row r="52" spans="2:27">
      <c r="B52" s="3"/>
      <c r="C52" s="82" t="s">
        <v>77</v>
      </c>
      <c r="D52" s="82"/>
      <c r="E52" s="82"/>
      <c r="F52" s="109"/>
      <c r="G52" s="55" t="s">
        <v>180</v>
      </c>
      <c r="H52" s="160">
        <v>-0.80366986506726334</v>
      </c>
      <c r="I52" s="161">
        <v>-1.2464781981719852E-2</v>
      </c>
      <c r="J52" s="161">
        <v>-0.49821389459366117</v>
      </c>
      <c r="K52" s="162">
        <v>-1.2118555287943451</v>
      </c>
      <c r="L52" s="187">
        <v>-0.22254127088342557</v>
      </c>
      <c r="M52" s="161">
        <v>-0.20045120126923166</v>
      </c>
      <c r="N52" s="161">
        <v>-0.2007334476536613</v>
      </c>
      <c r="O52" s="162">
        <v>-0.20502072837219032</v>
      </c>
      <c r="P52" s="161">
        <v>-0.15464496824797891</v>
      </c>
      <c r="Q52" s="161">
        <v>0.56793233563840317</v>
      </c>
      <c r="R52" s="161">
        <v>6.2973178658552342E-2</v>
      </c>
      <c r="S52" s="161">
        <v>-3.7781807741666285E-2</v>
      </c>
      <c r="T52" s="187">
        <v>-0.13863722695782599</v>
      </c>
      <c r="U52" s="161">
        <v>-0.17707614743126499</v>
      </c>
      <c r="V52" s="161">
        <v>-0.45016950620595253</v>
      </c>
      <c r="W52" s="162">
        <v>-0.58905176434493001</v>
      </c>
      <c r="X52" s="161">
        <v>-0.29643417411699602</v>
      </c>
      <c r="Y52" s="161">
        <v>-0.13883752585115872</v>
      </c>
      <c r="Z52" s="161">
        <v>-0.13883590965694736</v>
      </c>
      <c r="AA52" s="168">
        <v>-0.13883429123457347</v>
      </c>
    </row>
    <row r="53" spans="2:27" ht="15" thickBot="1">
      <c r="B53" s="77"/>
      <c r="C53" s="111" t="s">
        <v>25</v>
      </c>
      <c r="D53" s="111"/>
      <c r="E53" s="111"/>
      <c r="F53" s="112"/>
      <c r="G53" s="113" t="s">
        <v>180</v>
      </c>
      <c r="H53" s="173">
        <v>1.3071418368146226</v>
      </c>
      <c r="I53" s="174">
        <v>1.7302391894042302</v>
      </c>
      <c r="J53" s="174">
        <v>9.2668211272865619E-2</v>
      </c>
      <c r="K53" s="175">
        <v>-0.38960051958702024</v>
      </c>
      <c r="L53" s="193">
        <v>-0.43682899728231916</v>
      </c>
      <c r="M53" s="174">
        <v>1.3978873471374413</v>
      </c>
      <c r="N53" s="174">
        <v>0.80940877300099601</v>
      </c>
      <c r="O53" s="175">
        <v>0.67808406964078927</v>
      </c>
      <c r="P53" s="174">
        <v>9.0922825181309008E-2</v>
      </c>
      <c r="Q53" s="174">
        <v>0.45070453784916253</v>
      </c>
      <c r="R53" s="174">
        <v>4.5883671933992787E-2</v>
      </c>
      <c r="S53" s="174">
        <v>5.1403396142887914E-2</v>
      </c>
      <c r="T53" s="193">
        <v>-1.625396480363861E-3</v>
      </c>
      <c r="U53" s="174">
        <v>-1.3633377947101621E-2</v>
      </c>
      <c r="V53" s="174">
        <v>-8.4972701555457775E-2</v>
      </c>
      <c r="W53" s="175">
        <v>-0.10681204805325706</v>
      </c>
      <c r="X53" s="174">
        <v>-9.8685683544104563E-2</v>
      </c>
      <c r="Y53" s="174">
        <v>-9.9560776154490327E-2</v>
      </c>
      <c r="Z53" s="174">
        <v>-0.11947240610878396</v>
      </c>
      <c r="AA53" s="194">
        <v>-0.12444976565181776</v>
      </c>
    </row>
    <row r="54" spans="2:27" ht="15" thickBot="1"/>
    <row r="55" spans="2:27" ht="30" customHeight="1">
      <c r="B55" s="86" t="str">
        <f>"Strednodobá predikcia "&amp;Súhrn!H3&amp;" - trh práce [zmena oproti rovnakému obdobiu predchádzajúceho roka]"</f>
        <v>Strednodobá predikcia P2Q-2022 - trh práce [zmena oproti rovnakému obdobiu predchádzajúceho roka]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196"/>
      <c r="Y55" s="196"/>
      <c r="Z55" s="196"/>
      <c r="AA55" s="197"/>
    </row>
    <row r="56" spans="2:27">
      <c r="B56" s="302" t="s">
        <v>27</v>
      </c>
      <c r="C56" s="303"/>
      <c r="D56" s="303"/>
      <c r="E56" s="303"/>
      <c r="F56" s="304"/>
      <c r="G56" s="305" t="s">
        <v>63</v>
      </c>
      <c r="H56" s="135" t="str">
        <f t="shared" ref="H56:K56" si="1">H$3</f>
        <v>Skutočnosť</v>
      </c>
      <c r="I56" s="291">
        <f t="shared" si="1"/>
        <v>2022</v>
      </c>
      <c r="J56" s="291">
        <f t="shared" si="1"/>
        <v>2023</v>
      </c>
      <c r="K56" s="306">
        <f t="shared" si="1"/>
        <v>2024</v>
      </c>
      <c r="L56" s="287">
        <f>L$3</f>
        <v>2021</v>
      </c>
      <c r="M56" s="288"/>
      <c r="N56" s="288"/>
      <c r="O56" s="290"/>
      <c r="P56" s="287">
        <f>P$3</f>
        <v>2022</v>
      </c>
      <c r="Q56" s="288"/>
      <c r="R56" s="288"/>
      <c r="S56" s="290"/>
      <c r="T56" s="287">
        <f>T$3</f>
        <v>2023</v>
      </c>
      <c r="U56" s="288"/>
      <c r="V56" s="288"/>
      <c r="W56" s="290"/>
      <c r="X56" s="287">
        <f>X$3</f>
        <v>2024</v>
      </c>
      <c r="Y56" s="288"/>
      <c r="Z56" s="288"/>
      <c r="AA56" s="289"/>
    </row>
    <row r="57" spans="2:27">
      <c r="B57" s="297"/>
      <c r="C57" s="298"/>
      <c r="D57" s="298"/>
      <c r="E57" s="298"/>
      <c r="F57" s="299"/>
      <c r="G57" s="301"/>
      <c r="H57" s="136">
        <f>$H$4</f>
        <v>2021</v>
      </c>
      <c r="I57" s="292"/>
      <c r="J57" s="292"/>
      <c r="K57" s="307"/>
      <c r="L57" s="139" t="s">
        <v>3</v>
      </c>
      <c r="M57" s="137" t="s">
        <v>4</v>
      </c>
      <c r="N57" s="137" t="s">
        <v>5</v>
      </c>
      <c r="O57" s="234" t="s">
        <v>6</v>
      </c>
      <c r="P57" s="139" t="s">
        <v>3</v>
      </c>
      <c r="Q57" s="137" t="s">
        <v>4</v>
      </c>
      <c r="R57" s="137" t="s">
        <v>5</v>
      </c>
      <c r="S57" s="234" t="s">
        <v>6</v>
      </c>
      <c r="T57" s="139" t="s">
        <v>3</v>
      </c>
      <c r="U57" s="137" t="s">
        <v>4</v>
      </c>
      <c r="V57" s="137" t="s">
        <v>5</v>
      </c>
      <c r="W57" s="234" t="s">
        <v>6</v>
      </c>
      <c r="X57" s="137" t="s">
        <v>3</v>
      </c>
      <c r="Y57" s="137" t="s">
        <v>4</v>
      </c>
      <c r="Z57" s="137" t="s">
        <v>5</v>
      </c>
      <c r="AA57" s="140" t="s">
        <v>6</v>
      </c>
    </row>
    <row r="58" spans="2:27" ht="4.3499999999999996" customHeight="1">
      <c r="B58" s="3"/>
      <c r="C58" s="82"/>
      <c r="D58" s="82"/>
      <c r="E58" s="82"/>
      <c r="F58" s="109"/>
      <c r="G58" s="55"/>
      <c r="H58" s="170"/>
      <c r="I58" s="82"/>
      <c r="J58" s="82"/>
      <c r="K58" s="109"/>
      <c r="L58" s="186"/>
      <c r="M58" s="82"/>
      <c r="N58" s="82"/>
      <c r="O58" s="109"/>
      <c r="P58" s="82"/>
      <c r="Q58" s="82"/>
      <c r="R58" s="82"/>
      <c r="S58" s="82"/>
      <c r="T58" s="186"/>
      <c r="U58" s="82"/>
      <c r="V58" s="82"/>
      <c r="W58" s="109"/>
      <c r="X58" s="82"/>
      <c r="Y58" s="82"/>
      <c r="Z58" s="82"/>
      <c r="AA58" s="4"/>
    </row>
    <row r="59" spans="2:27">
      <c r="B59" s="8" t="s">
        <v>22</v>
      </c>
      <c r="C59" s="82"/>
      <c r="D59" s="82"/>
      <c r="E59" s="82"/>
      <c r="F59" s="109"/>
      <c r="G59" s="55"/>
      <c r="H59" s="170"/>
      <c r="I59" s="82"/>
      <c r="J59" s="82"/>
      <c r="K59" s="109"/>
      <c r="L59" s="186"/>
      <c r="M59" s="82"/>
      <c r="N59" s="82"/>
      <c r="O59" s="109"/>
      <c r="P59" s="82"/>
      <c r="Q59" s="82"/>
      <c r="R59" s="82"/>
      <c r="S59" s="82"/>
      <c r="T59" s="186"/>
      <c r="U59" s="82"/>
      <c r="V59" s="82"/>
      <c r="W59" s="109"/>
      <c r="X59" s="82"/>
      <c r="Y59" s="82"/>
      <c r="Z59" s="82"/>
      <c r="AA59" s="4"/>
    </row>
    <row r="60" spans="2:27">
      <c r="B60" s="3"/>
      <c r="C60" s="82" t="s">
        <v>76</v>
      </c>
      <c r="D60" s="82"/>
      <c r="E60" s="82"/>
      <c r="F60" s="109"/>
      <c r="G60" s="55" t="s">
        <v>180</v>
      </c>
      <c r="H60" s="160">
        <v>5.9106629556443693</v>
      </c>
      <c r="I60" s="161">
        <v>7.9578709605703892</v>
      </c>
      <c r="J60" s="161">
        <v>9.6495064619005859</v>
      </c>
      <c r="K60" s="162">
        <v>5.7340046421859796</v>
      </c>
      <c r="L60" s="187">
        <v>3.6405241749764912</v>
      </c>
      <c r="M60" s="161">
        <v>9.040134339153866</v>
      </c>
      <c r="N60" s="161">
        <v>5.8325323704217453</v>
      </c>
      <c r="O60" s="162">
        <v>5.2309219495591606</v>
      </c>
      <c r="P60" s="161">
        <v>6.734283764986543</v>
      </c>
      <c r="Q60" s="161">
        <v>8.2523419856135263</v>
      </c>
      <c r="R60" s="161">
        <v>8.593257144824463</v>
      </c>
      <c r="S60" s="161">
        <v>8.2105619304047508</v>
      </c>
      <c r="T60" s="187">
        <v>10.377078944179473</v>
      </c>
      <c r="U60" s="161">
        <v>10.690207629790891</v>
      </c>
      <c r="V60" s="161">
        <v>9.353963646132641</v>
      </c>
      <c r="W60" s="162">
        <v>8.2807197459309805</v>
      </c>
      <c r="X60" s="161">
        <v>6.0241033051464683</v>
      </c>
      <c r="Y60" s="161">
        <v>4.8013375783498873</v>
      </c>
      <c r="Z60" s="161">
        <v>5.8697883689949464</v>
      </c>
      <c r="AA60" s="168">
        <v>6.2541627410757599</v>
      </c>
    </row>
    <row r="61" spans="2:27" ht="16.5">
      <c r="B61" s="3"/>
      <c r="C61" s="82" t="s">
        <v>130</v>
      </c>
      <c r="D61" s="82"/>
      <c r="E61" s="82"/>
      <c r="F61" s="109"/>
      <c r="G61" s="55" t="s">
        <v>180</v>
      </c>
      <c r="H61" s="257">
        <v>5.9126824174384751</v>
      </c>
      <c r="I61" s="258">
        <v>8.1674234190019774</v>
      </c>
      <c r="J61" s="258">
        <v>9.5543657518895913</v>
      </c>
      <c r="K61" s="259">
        <v>5.5881034146810578</v>
      </c>
      <c r="L61" s="255">
        <v>3.3991985859585014</v>
      </c>
      <c r="M61" s="260">
        <v>8.8847388920494978</v>
      </c>
      <c r="N61" s="260">
        <v>5.8258540284874556</v>
      </c>
      <c r="O61" s="254">
        <v>5.5967068551834984</v>
      </c>
      <c r="P61" s="253">
        <v>7.5467448002533217</v>
      </c>
      <c r="Q61" s="253">
        <v>8.3169585469835283</v>
      </c>
      <c r="R61" s="253">
        <v>8.577791985248794</v>
      </c>
      <c r="S61" s="253">
        <v>8.2069544987406289</v>
      </c>
      <c r="T61" s="255">
        <v>10.33610849323891</v>
      </c>
      <c r="U61" s="260">
        <v>10.615130295115605</v>
      </c>
      <c r="V61" s="260">
        <v>9.2417541357157802</v>
      </c>
      <c r="W61" s="254">
        <v>8.1321778001805853</v>
      </c>
      <c r="X61" s="260">
        <v>5.8778954043725093</v>
      </c>
      <c r="Y61" s="260">
        <v>4.656399935413674</v>
      </c>
      <c r="Z61" s="260">
        <v>5.7237446103711989</v>
      </c>
      <c r="AA61" s="256">
        <v>6.1077216320942256</v>
      </c>
    </row>
    <row r="62" spans="2:27" ht="17.25" thickBot="1">
      <c r="B62" s="77"/>
      <c r="C62" s="111" t="s">
        <v>132</v>
      </c>
      <c r="D62" s="111"/>
      <c r="E62" s="111"/>
      <c r="F62" s="112"/>
      <c r="G62" s="113" t="s">
        <v>180</v>
      </c>
      <c r="H62" s="173">
        <v>3.623100896293721</v>
      </c>
      <c r="I62" s="174">
        <v>-9.9396705967691901E-2</v>
      </c>
      <c r="J62" s="174">
        <v>1.1626116646949072</v>
      </c>
      <c r="K62" s="175">
        <v>3.7095809348398348</v>
      </c>
      <c r="L62" s="193">
        <v>3.0316020410079147</v>
      </c>
      <c r="M62" s="174">
        <v>10.419558287488854</v>
      </c>
      <c r="N62" s="174">
        <v>0.94033452709254561</v>
      </c>
      <c r="O62" s="175">
        <v>0.64822799524060315</v>
      </c>
      <c r="P62" s="174">
        <v>1.0272786960716047</v>
      </c>
      <c r="Q62" s="174">
        <v>-1.1218150793073249</v>
      </c>
      <c r="R62" s="174">
        <v>-9.7308024296978601E-2</v>
      </c>
      <c r="S62" s="174">
        <v>-0.18423239541772318</v>
      </c>
      <c r="T62" s="193">
        <v>9.5168923047864951E-2</v>
      </c>
      <c r="U62" s="174">
        <v>1.2441226787859136</v>
      </c>
      <c r="V62" s="174">
        <v>0.94395190820286246</v>
      </c>
      <c r="W62" s="175">
        <v>2.3674392570911067</v>
      </c>
      <c r="X62" s="174">
        <v>3.3064463648288438</v>
      </c>
      <c r="Y62" s="174">
        <v>4.0586697955261997</v>
      </c>
      <c r="Z62" s="174">
        <v>4.0955724443765007</v>
      </c>
      <c r="AA62" s="194">
        <v>3.387835982675071</v>
      </c>
    </row>
    <row r="63" spans="2:27" ht="4.3499999999999996" customHeight="1"/>
    <row r="64" spans="2:27">
      <c r="B64" s="72" t="s">
        <v>140</v>
      </c>
    </row>
    <row r="65" spans="2:2">
      <c r="B65" s="72" t="s">
        <v>195</v>
      </c>
    </row>
    <row r="66" spans="2:2">
      <c r="B66" s="72" t="s">
        <v>152</v>
      </c>
    </row>
    <row r="67" spans="2:2">
      <c r="B67" s="72" t="s">
        <v>196</v>
      </c>
    </row>
    <row r="68" spans="2:2">
      <c r="B68" s="72" t="s">
        <v>153</v>
      </c>
    </row>
    <row r="69" spans="2:2">
      <c r="B69" s="72" t="s">
        <v>154</v>
      </c>
    </row>
  </sheetData>
  <mergeCells count="27">
    <mergeCell ref="J3:J4"/>
    <mergeCell ref="J31:J32"/>
    <mergeCell ref="J56:J57"/>
    <mergeCell ref="I3:I4"/>
    <mergeCell ref="B3:F4"/>
    <mergeCell ref="G3:G4"/>
    <mergeCell ref="B56:F57"/>
    <mergeCell ref="I31:I32"/>
    <mergeCell ref="I56:I57"/>
    <mergeCell ref="B31:F32"/>
    <mergeCell ref="G31:G32"/>
    <mergeCell ref="G56:G57"/>
    <mergeCell ref="K56:K57"/>
    <mergeCell ref="K31:K32"/>
    <mergeCell ref="K3:K4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70" zoomScaleNormal="70" workbookViewId="0">
      <selection activeCell="O50" sqref="O50"/>
    </sheetView>
  </sheetViews>
  <sheetFormatPr defaultColWidth="9.140625" defaultRowHeight="14.25"/>
  <cols>
    <col min="1" max="5" width="3.140625" style="72" customWidth="1"/>
    <col min="6" max="6" width="33.85546875" style="72" customWidth="1"/>
    <col min="7" max="7" width="22" style="72" customWidth="1"/>
    <col min="8" max="8" width="10.8554687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89</v>
      </c>
    </row>
    <row r="2" spans="2:27" ht="30" customHeight="1">
      <c r="B2" s="86" t="str">
        <f>"Strednodobá predikcia "&amp;Súhrn!H3&amp;" - obchodná a platobná bilancia [objem]"</f>
        <v>Strednodobá predikcia P2Q-2022 - obchodná a platobná bilancia [objem]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</row>
    <row r="3" spans="2:27">
      <c r="B3" s="302" t="s">
        <v>27</v>
      </c>
      <c r="C3" s="303"/>
      <c r="D3" s="303"/>
      <c r="E3" s="303"/>
      <c r="F3" s="304"/>
      <c r="G3" s="305" t="s">
        <v>63</v>
      </c>
      <c r="H3" s="135" t="s">
        <v>32</v>
      </c>
      <c r="I3" s="291">
        <v>2022</v>
      </c>
      <c r="J3" s="291">
        <v>2023</v>
      </c>
      <c r="K3" s="306">
        <v>2024</v>
      </c>
      <c r="L3" s="287">
        <v>2021</v>
      </c>
      <c r="M3" s="288"/>
      <c r="N3" s="288"/>
      <c r="O3" s="288"/>
      <c r="P3" s="287">
        <v>2022</v>
      </c>
      <c r="Q3" s="288"/>
      <c r="R3" s="288"/>
      <c r="S3" s="288"/>
      <c r="T3" s="287">
        <v>2023</v>
      </c>
      <c r="U3" s="288"/>
      <c r="V3" s="288"/>
      <c r="W3" s="288"/>
      <c r="X3" s="287">
        <v>2024</v>
      </c>
      <c r="Y3" s="288"/>
      <c r="Z3" s="288"/>
      <c r="AA3" s="289"/>
    </row>
    <row r="4" spans="2:27">
      <c r="B4" s="297"/>
      <c r="C4" s="298"/>
      <c r="D4" s="298"/>
      <c r="E4" s="298"/>
      <c r="F4" s="299"/>
      <c r="G4" s="301"/>
      <c r="H4" s="136">
        <v>2021</v>
      </c>
      <c r="I4" s="292"/>
      <c r="J4" s="292"/>
      <c r="K4" s="307"/>
      <c r="L4" s="137" t="s">
        <v>3</v>
      </c>
      <c r="M4" s="137" t="s">
        <v>4</v>
      </c>
      <c r="N4" s="137" t="s">
        <v>5</v>
      </c>
      <c r="O4" s="138" t="s">
        <v>6</v>
      </c>
      <c r="P4" s="139" t="s">
        <v>3</v>
      </c>
      <c r="Q4" s="137" t="s">
        <v>4</v>
      </c>
      <c r="R4" s="137" t="s">
        <v>5</v>
      </c>
      <c r="S4" s="138" t="s">
        <v>6</v>
      </c>
      <c r="T4" s="139" t="s">
        <v>3</v>
      </c>
      <c r="U4" s="137" t="s">
        <v>4</v>
      </c>
      <c r="V4" s="137" t="s">
        <v>5</v>
      </c>
      <c r="W4" s="138" t="s">
        <v>6</v>
      </c>
      <c r="X4" s="137" t="s">
        <v>3</v>
      </c>
      <c r="Y4" s="137" t="s">
        <v>4</v>
      </c>
      <c r="Z4" s="137" t="s">
        <v>5</v>
      </c>
      <c r="AA4" s="140" t="s">
        <v>6</v>
      </c>
    </row>
    <row r="5" spans="2:27" ht="3.75" customHeight="1">
      <c r="B5" s="8"/>
      <c r="C5" s="9"/>
      <c r="D5" s="9"/>
      <c r="E5" s="9"/>
      <c r="F5" s="141"/>
      <c r="G5" s="142"/>
      <c r="H5" s="96"/>
      <c r="I5" s="97"/>
      <c r="J5" s="233"/>
      <c r="K5" s="143"/>
      <c r="L5" s="144"/>
      <c r="M5" s="144"/>
      <c r="N5" s="144"/>
      <c r="O5" s="145"/>
      <c r="P5" s="144"/>
      <c r="Q5" s="144"/>
      <c r="R5" s="144"/>
      <c r="S5" s="145"/>
      <c r="T5" s="144"/>
      <c r="U5" s="144"/>
      <c r="V5" s="144"/>
      <c r="W5" s="145"/>
      <c r="X5" s="144"/>
      <c r="Y5" s="144"/>
      <c r="Z5" s="144"/>
      <c r="AA5" s="146"/>
    </row>
    <row r="6" spans="2:27">
      <c r="B6" s="8" t="s">
        <v>46</v>
      </c>
      <c r="C6" s="9"/>
      <c r="D6" s="9"/>
      <c r="E6" s="9"/>
      <c r="F6" s="94"/>
      <c r="G6" s="95"/>
      <c r="H6" s="99"/>
      <c r="I6" s="100"/>
      <c r="J6" s="100"/>
      <c r="K6" s="147"/>
      <c r="L6" s="148"/>
      <c r="M6" s="148"/>
      <c r="N6" s="148"/>
      <c r="O6" s="149"/>
      <c r="P6" s="148"/>
      <c r="Q6" s="148"/>
      <c r="R6" s="148"/>
      <c r="S6" s="149"/>
      <c r="T6" s="148"/>
      <c r="U6" s="148"/>
      <c r="V6" s="148"/>
      <c r="W6" s="149"/>
      <c r="X6" s="148"/>
      <c r="Y6" s="148"/>
      <c r="Z6" s="148"/>
      <c r="AA6" s="150"/>
    </row>
    <row r="7" spans="2:27">
      <c r="B7" s="8"/>
      <c r="C7" s="102" t="s">
        <v>29</v>
      </c>
      <c r="D7" s="9"/>
      <c r="E7" s="9"/>
      <c r="F7" s="94"/>
      <c r="G7" s="55" t="s">
        <v>187</v>
      </c>
      <c r="H7" s="105">
        <v>86307.392470770879</v>
      </c>
      <c r="I7" s="106">
        <v>85940.153472460952</v>
      </c>
      <c r="J7" s="106">
        <v>90366.943915672251</v>
      </c>
      <c r="K7" s="151">
        <v>96441.741232782471</v>
      </c>
      <c r="L7" s="152">
        <v>22698.566883612384</v>
      </c>
      <c r="M7" s="152">
        <v>21301.991304498144</v>
      </c>
      <c r="N7" s="152">
        <v>20791.282543286528</v>
      </c>
      <c r="O7" s="153">
        <v>21515.551739373816</v>
      </c>
      <c r="P7" s="152">
        <v>21576.933595388396</v>
      </c>
      <c r="Q7" s="152">
        <v>21063.58306903487</v>
      </c>
      <c r="R7" s="152">
        <v>21599.097275059976</v>
      </c>
      <c r="S7" s="153">
        <v>21700.539532977706</v>
      </c>
      <c r="T7" s="152">
        <v>21950.006062097116</v>
      </c>
      <c r="U7" s="152">
        <v>22257.724614014434</v>
      </c>
      <c r="V7" s="152">
        <v>22791.441708880509</v>
      </c>
      <c r="W7" s="153">
        <v>23367.771530680191</v>
      </c>
      <c r="X7" s="152">
        <v>23821.033658593955</v>
      </c>
      <c r="Y7" s="152">
        <v>24012.125989822936</v>
      </c>
      <c r="Z7" s="152">
        <v>24198.473157932258</v>
      </c>
      <c r="AA7" s="154">
        <v>24410.108426433315</v>
      </c>
    </row>
    <row r="8" spans="2:27">
      <c r="B8" s="3"/>
      <c r="C8" s="82"/>
      <c r="D8" s="108" t="s">
        <v>47</v>
      </c>
      <c r="E8" s="82"/>
      <c r="F8" s="109"/>
      <c r="G8" s="55" t="s">
        <v>187</v>
      </c>
      <c r="H8" s="105">
        <v>41966.42325530525</v>
      </c>
      <c r="I8" s="106">
        <v>42975.427611851665</v>
      </c>
      <c r="J8" s="106">
        <v>45328.44579311795</v>
      </c>
      <c r="K8" s="151">
        <v>46177.690987609705</v>
      </c>
      <c r="L8" s="106">
        <v>11341.261840982272</v>
      </c>
      <c r="M8" s="106">
        <v>10392.177008600636</v>
      </c>
      <c r="N8" s="106">
        <v>9585.0238256386947</v>
      </c>
      <c r="O8" s="151">
        <v>10647.960580083649</v>
      </c>
      <c r="P8" s="106">
        <v>10602.51433028374</v>
      </c>
      <c r="Q8" s="106">
        <v>10527.648502774255</v>
      </c>
      <c r="R8" s="106">
        <v>10884.926460913141</v>
      </c>
      <c r="S8" s="151">
        <v>10960.338317880529</v>
      </c>
      <c r="T8" s="106">
        <v>11053.734648358926</v>
      </c>
      <c r="U8" s="106">
        <v>11178.453907667859</v>
      </c>
      <c r="V8" s="106">
        <v>11415.526836032263</v>
      </c>
      <c r="W8" s="151">
        <v>11680.730401058898</v>
      </c>
      <c r="X8" s="106">
        <v>11902.979842850687</v>
      </c>
      <c r="Y8" s="106">
        <v>11994.304779364224</v>
      </c>
      <c r="Z8" s="106">
        <v>12078.324594927017</v>
      </c>
      <c r="AA8" s="107">
        <v>12167.987044547988</v>
      </c>
    </row>
    <row r="9" spans="2:27" ht="15" customHeight="1">
      <c r="B9" s="3"/>
      <c r="C9" s="82"/>
      <c r="D9" s="108" t="s">
        <v>48</v>
      </c>
      <c r="E9" s="82"/>
      <c r="F9" s="109"/>
      <c r="G9" s="55" t="s">
        <v>187</v>
      </c>
      <c r="H9" s="105">
        <v>44362.431104917938</v>
      </c>
      <c r="I9" s="106">
        <v>42964.72586060928</v>
      </c>
      <c r="J9" s="106">
        <v>45038.498122554316</v>
      </c>
      <c r="K9" s="151">
        <v>46060.280524559385</v>
      </c>
      <c r="L9" s="106">
        <v>11405.510848739648</v>
      </c>
      <c r="M9" s="106">
        <v>10969.92896253346</v>
      </c>
      <c r="N9" s="106">
        <v>11059.67476656241</v>
      </c>
      <c r="O9" s="151">
        <v>10927.316527082428</v>
      </c>
      <c r="P9" s="106">
        <v>10974.419265104656</v>
      </c>
      <c r="Q9" s="106">
        <v>10535.934566260614</v>
      </c>
      <c r="R9" s="106">
        <v>10714.170814146835</v>
      </c>
      <c r="S9" s="151">
        <v>10740.201215097177</v>
      </c>
      <c r="T9" s="106">
        <v>10896.271413738192</v>
      </c>
      <c r="U9" s="106">
        <v>11079.270706346575</v>
      </c>
      <c r="V9" s="106">
        <v>11375.914872848247</v>
      </c>
      <c r="W9" s="151">
        <v>11687.041129621295</v>
      </c>
      <c r="X9" s="106">
        <v>11918.053815743267</v>
      </c>
      <c r="Y9" s="106">
        <v>12017.821210458713</v>
      </c>
      <c r="Z9" s="106">
        <v>12120.148563005241</v>
      </c>
      <c r="AA9" s="107">
        <v>12242.121381885327</v>
      </c>
    </row>
    <row r="10" spans="2:27" ht="3.75" customHeight="1">
      <c r="B10" s="3"/>
      <c r="C10" s="82"/>
      <c r="D10" s="82"/>
      <c r="E10" s="82"/>
      <c r="F10" s="109"/>
      <c r="G10" s="55"/>
      <c r="H10" s="105"/>
      <c r="I10" s="106"/>
      <c r="J10" s="106"/>
      <c r="K10" s="151"/>
      <c r="L10" s="106"/>
      <c r="M10" s="106"/>
      <c r="N10" s="106"/>
      <c r="O10" s="151"/>
      <c r="P10" s="106"/>
      <c r="Q10" s="106"/>
      <c r="R10" s="106"/>
      <c r="S10" s="151"/>
      <c r="T10" s="106"/>
      <c r="U10" s="106"/>
      <c r="V10" s="106"/>
      <c r="W10" s="151"/>
      <c r="X10" s="106"/>
      <c r="Y10" s="106"/>
      <c r="Z10" s="106"/>
      <c r="AA10" s="107"/>
    </row>
    <row r="11" spans="2:27" ht="15" customHeight="1">
      <c r="B11" s="3"/>
      <c r="C11" s="82" t="s">
        <v>30</v>
      </c>
      <c r="D11" s="82"/>
      <c r="E11" s="82"/>
      <c r="F11" s="109"/>
      <c r="G11" s="55" t="s">
        <v>187</v>
      </c>
      <c r="H11" s="155">
        <v>84153.409316515579</v>
      </c>
      <c r="I11" s="152">
        <v>84489.949311666787</v>
      </c>
      <c r="J11" s="152">
        <v>87101.136884021325</v>
      </c>
      <c r="K11" s="153">
        <v>92413.510692142794</v>
      </c>
      <c r="L11" s="152">
        <v>21522.804108141125</v>
      </c>
      <c r="M11" s="152">
        <v>20847.600405613484</v>
      </c>
      <c r="N11" s="152">
        <v>20661.633406241392</v>
      </c>
      <c r="O11" s="153">
        <v>21121.371396519586</v>
      </c>
      <c r="P11" s="152">
        <v>21147.664576689727</v>
      </c>
      <c r="Q11" s="152">
        <v>20823.662339582537</v>
      </c>
      <c r="R11" s="152">
        <v>21212.410072839371</v>
      </c>
      <c r="S11" s="153">
        <v>21306.212322555151</v>
      </c>
      <c r="T11" s="152">
        <v>21400.284702661244</v>
      </c>
      <c r="U11" s="152">
        <v>21594.294272176667</v>
      </c>
      <c r="V11" s="152">
        <v>21858.500727916242</v>
      </c>
      <c r="W11" s="153">
        <v>22248.057181267173</v>
      </c>
      <c r="X11" s="152">
        <v>22787.996948354692</v>
      </c>
      <c r="Y11" s="152">
        <v>22989.736839557794</v>
      </c>
      <c r="Z11" s="152">
        <v>23201.351253414541</v>
      </c>
      <c r="AA11" s="154">
        <v>23434.42565081577</v>
      </c>
    </row>
    <row r="12" spans="2:27" ht="15" customHeight="1">
      <c r="B12" s="3"/>
      <c r="C12" s="82"/>
      <c r="D12" s="108" t="s">
        <v>49</v>
      </c>
      <c r="E12" s="82"/>
      <c r="F12" s="109"/>
      <c r="G12" s="55" t="s">
        <v>187</v>
      </c>
      <c r="H12" s="105">
        <v>24767.179537177388</v>
      </c>
      <c r="I12" s="106">
        <v>24645.068592192205</v>
      </c>
      <c r="J12" s="106">
        <v>25406.731930281949</v>
      </c>
      <c r="K12" s="151">
        <v>25811.516922579456</v>
      </c>
      <c r="L12" s="106">
        <v>6426.6778263688129</v>
      </c>
      <c r="M12" s="106">
        <v>6156.0453755906847</v>
      </c>
      <c r="N12" s="106">
        <v>6038.1300961626539</v>
      </c>
      <c r="O12" s="151">
        <v>6146.3262390552372</v>
      </c>
      <c r="P12" s="106">
        <v>6168.6111579335957</v>
      </c>
      <c r="Q12" s="106">
        <v>6074.1021965413338</v>
      </c>
      <c r="R12" s="106">
        <v>6187.496921348572</v>
      </c>
      <c r="S12" s="151">
        <v>6214.8583163687026</v>
      </c>
      <c r="T12" s="106">
        <v>6242.2985063467231</v>
      </c>
      <c r="U12" s="106">
        <v>6298.8896060834704</v>
      </c>
      <c r="V12" s="106">
        <v>6375.9565978055571</v>
      </c>
      <c r="W12" s="151">
        <v>6489.5872200461963</v>
      </c>
      <c r="X12" s="106">
        <v>6647.0834986442314</v>
      </c>
      <c r="Y12" s="106">
        <v>6705.9294737807713</v>
      </c>
      <c r="Z12" s="106">
        <v>6767.6557712526528</v>
      </c>
      <c r="AA12" s="107">
        <v>6835.6417809240311</v>
      </c>
    </row>
    <row r="13" spans="2:27" ht="15" customHeight="1">
      <c r="B13" s="3"/>
      <c r="C13" s="82"/>
      <c r="D13" s="108" t="s">
        <v>50</v>
      </c>
      <c r="E13" s="82"/>
      <c r="F13" s="109"/>
      <c r="G13" s="55" t="s">
        <v>187</v>
      </c>
      <c r="H13" s="105">
        <v>59387.174314197633</v>
      </c>
      <c r="I13" s="106">
        <v>59844.880719474582</v>
      </c>
      <c r="J13" s="106">
        <v>61694.404953739373</v>
      </c>
      <c r="K13" s="151">
        <v>62677.332207135303</v>
      </c>
      <c r="L13" s="106">
        <v>15349.924635436639</v>
      </c>
      <c r="M13" s="106">
        <v>14641.691024728851</v>
      </c>
      <c r="N13" s="106">
        <v>14470.175295010618</v>
      </c>
      <c r="O13" s="151">
        <v>14925.383359021529</v>
      </c>
      <c r="P13" s="106">
        <v>14979.053418756132</v>
      </c>
      <c r="Q13" s="106">
        <v>14749.560143041201</v>
      </c>
      <c r="R13" s="106">
        <v>15024.913151490799</v>
      </c>
      <c r="S13" s="151">
        <v>15091.354006186448</v>
      </c>
      <c r="T13" s="106">
        <v>15157.986196314521</v>
      </c>
      <c r="U13" s="106">
        <v>15295.404666093196</v>
      </c>
      <c r="V13" s="106">
        <v>15482.544130110682</v>
      </c>
      <c r="W13" s="151">
        <v>15758.469961220973</v>
      </c>
      <c r="X13" s="106">
        <v>16140.913449710455</v>
      </c>
      <c r="Y13" s="106">
        <v>16283.807365777016</v>
      </c>
      <c r="Z13" s="106">
        <v>16433.695482161886</v>
      </c>
      <c r="AA13" s="107">
        <v>16598.78386989174</v>
      </c>
    </row>
    <row r="14" spans="2:27" ht="3.75" customHeight="1">
      <c r="B14" s="3"/>
      <c r="C14" s="82"/>
      <c r="D14" s="82"/>
      <c r="E14" s="82"/>
      <c r="F14" s="109"/>
      <c r="G14" s="55"/>
      <c r="H14" s="105"/>
      <c r="I14" s="106"/>
      <c r="J14" s="106"/>
      <c r="K14" s="151"/>
      <c r="L14" s="106"/>
      <c r="M14" s="106"/>
      <c r="N14" s="106"/>
      <c r="O14" s="151"/>
      <c r="P14" s="106"/>
      <c r="Q14" s="106"/>
      <c r="R14" s="106"/>
      <c r="S14" s="151"/>
      <c r="T14" s="106"/>
      <c r="U14" s="106"/>
      <c r="V14" s="106"/>
      <c r="W14" s="151"/>
      <c r="X14" s="106"/>
      <c r="Y14" s="106"/>
      <c r="Z14" s="106"/>
      <c r="AA14" s="107"/>
    </row>
    <row r="15" spans="2:27" ht="15" customHeight="1">
      <c r="B15" s="3"/>
      <c r="C15" s="82" t="s">
        <v>31</v>
      </c>
      <c r="D15" s="82"/>
      <c r="E15" s="82"/>
      <c r="F15" s="109"/>
      <c r="G15" s="55" t="s">
        <v>187</v>
      </c>
      <c r="H15" s="155">
        <v>2153.9831542552856</v>
      </c>
      <c r="I15" s="152">
        <v>1450.204160794161</v>
      </c>
      <c r="J15" s="152">
        <v>3265.8070316509256</v>
      </c>
      <c r="K15" s="153">
        <v>4028.2305406396663</v>
      </c>
      <c r="L15" s="152">
        <v>1175.7627754712594</v>
      </c>
      <c r="M15" s="152">
        <v>454.39089888465969</v>
      </c>
      <c r="N15" s="152">
        <v>129.64913704513674</v>
      </c>
      <c r="O15" s="153">
        <v>394.18034285422982</v>
      </c>
      <c r="P15" s="152">
        <v>429.26901869866924</v>
      </c>
      <c r="Q15" s="152">
        <v>239.92072945233303</v>
      </c>
      <c r="R15" s="152">
        <v>386.68720222060438</v>
      </c>
      <c r="S15" s="153">
        <v>394.32721042255434</v>
      </c>
      <c r="T15" s="152">
        <v>549.72135943587273</v>
      </c>
      <c r="U15" s="152">
        <v>663.43034183776763</v>
      </c>
      <c r="V15" s="152">
        <v>932.94098096426751</v>
      </c>
      <c r="W15" s="153">
        <v>1119.7143494130178</v>
      </c>
      <c r="X15" s="152">
        <v>1033.0367102392629</v>
      </c>
      <c r="Y15" s="152">
        <v>1022.3891502651422</v>
      </c>
      <c r="Z15" s="152">
        <v>997.12190451771676</v>
      </c>
      <c r="AA15" s="154">
        <v>975.68277561754439</v>
      </c>
    </row>
    <row r="16" spans="2:27" ht="4.3499999999999996" customHeight="1">
      <c r="B16" s="8"/>
      <c r="C16" s="82"/>
      <c r="D16" s="82"/>
      <c r="E16" s="82"/>
      <c r="F16" s="109"/>
      <c r="G16" s="55"/>
      <c r="H16" s="155"/>
      <c r="I16" s="152"/>
      <c r="J16" s="152"/>
      <c r="K16" s="153"/>
      <c r="L16" s="152"/>
      <c r="M16" s="152"/>
      <c r="N16" s="152"/>
      <c r="O16" s="153"/>
      <c r="P16" s="152"/>
      <c r="Q16" s="152"/>
      <c r="R16" s="152"/>
      <c r="S16" s="153"/>
      <c r="T16" s="152"/>
      <c r="U16" s="152"/>
      <c r="V16" s="152"/>
      <c r="W16" s="153"/>
      <c r="X16" s="152"/>
      <c r="Y16" s="152"/>
      <c r="Z16" s="152"/>
      <c r="AA16" s="154"/>
    </row>
    <row r="17" spans="2:27" ht="15" customHeight="1">
      <c r="B17" s="8" t="s">
        <v>51</v>
      </c>
      <c r="C17" s="9"/>
      <c r="D17" s="9"/>
      <c r="E17" s="9"/>
      <c r="F17" s="94"/>
      <c r="G17" s="55"/>
      <c r="H17" s="155"/>
      <c r="I17" s="152"/>
      <c r="J17" s="152"/>
      <c r="K17" s="153"/>
      <c r="L17" s="152"/>
      <c r="M17" s="152"/>
      <c r="N17" s="152"/>
      <c r="O17" s="153"/>
      <c r="P17" s="152"/>
      <c r="Q17" s="152"/>
      <c r="R17" s="152"/>
      <c r="S17" s="153"/>
      <c r="T17" s="152"/>
      <c r="U17" s="152"/>
      <c r="V17" s="152"/>
      <c r="W17" s="153"/>
      <c r="X17" s="152"/>
      <c r="Y17" s="152"/>
      <c r="Z17" s="152"/>
      <c r="AA17" s="154"/>
    </row>
    <row r="18" spans="2:27" ht="15" customHeight="1">
      <c r="B18" s="8"/>
      <c r="C18" s="102" t="s">
        <v>29</v>
      </c>
      <c r="D18" s="9"/>
      <c r="E18" s="9"/>
      <c r="F18" s="94"/>
      <c r="G18" s="55" t="s">
        <v>188</v>
      </c>
      <c r="H18" s="155">
        <v>90922.720599886321</v>
      </c>
      <c r="I18" s="152">
        <v>101083.02471211212</v>
      </c>
      <c r="J18" s="152">
        <v>110589.75298891753</v>
      </c>
      <c r="K18" s="153">
        <v>120008.23473857631</v>
      </c>
      <c r="L18" s="156"/>
      <c r="M18" s="156"/>
      <c r="N18" s="156"/>
      <c r="O18" s="157"/>
      <c r="P18" s="158"/>
      <c r="Q18" s="158"/>
      <c r="R18" s="158"/>
      <c r="S18" s="157"/>
      <c r="T18" s="158"/>
      <c r="U18" s="158"/>
      <c r="V18" s="158"/>
      <c r="W18" s="157"/>
      <c r="X18" s="158"/>
      <c r="Y18" s="158"/>
      <c r="Z18" s="158"/>
      <c r="AA18" s="159"/>
    </row>
    <row r="19" spans="2:27" ht="15" customHeight="1">
      <c r="B19" s="3"/>
      <c r="C19" s="82" t="s">
        <v>30</v>
      </c>
      <c r="D19" s="82"/>
      <c r="E19" s="82"/>
      <c r="F19" s="109"/>
      <c r="G19" s="55" t="s">
        <v>188</v>
      </c>
      <c r="H19" s="155">
        <v>90201.338185082132</v>
      </c>
      <c r="I19" s="152">
        <v>104313.69365083687</v>
      </c>
      <c r="J19" s="152">
        <v>110710.99238844065</v>
      </c>
      <c r="K19" s="153">
        <v>119244.79534545781</v>
      </c>
      <c r="L19" s="156"/>
      <c r="M19" s="156"/>
      <c r="N19" s="156"/>
      <c r="O19" s="157"/>
      <c r="P19" s="158"/>
      <c r="Q19" s="158"/>
      <c r="R19" s="158"/>
      <c r="S19" s="157"/>
      <c r="T19" s="158"/>
      <c r="U19" s="158"/>
      <c r="V19" s="158"/>
      <c r="W19" s="157"/>
      <c r="X19" s="158"/>
      <c r="Y19" s="158"/>
      <c r="Z19" s="158"/>
      <c r="AA19" s="159"/>
    </row>
    <row r="20" spans="2:27" ht="3.75" customHeight="1">
      <c r="B20" s="3"/>
      <c r="C20" s="82"/>
      <c r="D20" s="108"/>
      <c r="E20" s="82"/>
      <c r="F20" s="109"/>
      <c r="G20" s="55"/>
      <c r="H20" s="155"/>
      <c r="I20" s="152"/>
      <c r="J20" s="152"/>
      <c r="K20" s="153"/>
      <c r="L20" s="158"/>
      <c r="M20" s="158"/>
      <c r="N20" s="158"/>
      <c r="O20" s="157"/>
      <c r="P20" s="158"/>
      <c r="Q20" s="158"/>
      <c r="R20" s="158"/>
      <c r="S20" s="157"/>
      <c r="T20" s="158"/>
      <c r="U20" s="158"/>
      <c r="V20" s="158"/>
      <c r="W20" s="157"/>
      <c r="X20" s="158"/>
      <c r="Y20" s="158"/>
      <c r="Z20" s="158"/>
      <c r="AA20" s="159"/>
    </row>
    <row r="21" spans="2:27" ht="15" customHeight="1">
      <c r="B21" s="3"/>
      <c r="C21" s="102" t="s">
        <v>79</v>
      </c>
      <c r="D21" s="82"/>
      <c r="E21" s="82"/>
      <c r="F21" s="109"/>
      <c r="G21" s="55" t="s">
        <v>188</v>
      </c>
      <c r="H21" s="155">
        <v>721.38241480418947</v>
      </c>
      <c r="I21" s="152">
        <v>-3230.6689387247461</v>
      </c>
      <c r="J21" s="152">
        <v>-121.23939952311048</v>
      </c>
      <c r="K21" s="153">
        <v>763.43939311850409</v>
      </c>
      <c r="L21" s="158"/>
      <c r="M21" s="158"/>
      <c r="N21" s="158"/>
      <c r="O21" s="157"/>
      <c r="P21" s="158"/>
      <c r="Q21" s="158"/>
      <c r="R21" s="158"/>
      <c r="S21" s="157"/>
      <c r="T21" s="158"/>
      <c r="U21" s="158"/>
      <c r="V21" s="158"/>
      <c r="W21" s="157"/>
      <c r="X21" s="158"/>
      <c r="Y21" s="158"/>
      <c r="Z21" s="158"/>
      <c r="AA21" s="159"/>
    </row>
    <row r="22" spans="2:27" ht="15" customHeight="1">
      <c r="B22" s="8"/>
      <c r="C22" s="102" t="s">
        <v>79</v>
      </c>
      <c r="D22" s="82"/>
      <c r="E22" s="82"/>
      <c r="F22" s="109"/>
      <c r="G22" s="55" t="s">
        <v>162</v>
      </c>
      <c r="H22" s="160">
        <v>0.74275512672781918</v>
      </c>
      <c r="I22" s="161">
        <v>-3.0931346403238136</v>
      </c>
      <c r="J22" s="161">
        <v>-0.10750080069344459</v>
      </c>
      <c r="K22" s="162">
        <v>0.63934463631824112</v>
      </c>
      <c r="L22" s="158"/>
      <c r="M22" s="158"/>
      <c r="N22" s="158"/>
      <c r="O22" s="157"/>
      <c r="P22" s="158"/>
      <c r="Q22" s="158"/>
      <c r="R22" s="158"/>
      <c r="S22" s="157"/>
      <c r="T22" s="158"/>
      <c r="U22" s="158"/>
      <c r="V22" s="158"/>
      <c r="W22" s="157"/>
      <c r="X22" s="158"/>
      <c r="Y22" s="158"/>
      <c r="Z22" s="158"/>
      <c r="AA22" s="159"/>
    </row>
    <row r="23" spans="2:27" ht="15" customHeight="1">
      <c r="B23" s="3"/>
      <c r="C23" s="102" t="s">
        <v>52</v>
      </c>
      <c r="D23" s="82"/>
      <c r="E23" s="82"/>
      <c r="F23" s="109"/>
      <c r="G23" s="55" t="s">
        <v>188</v>
      </c>
      <c r="H23" s="155">
        <v>-1910.2411168711756</v>
      </c>
      <c r="I23" s="152">
        <v>-5761.6844969389604</v>
      </c>
      <c r="J23" s="152">
        <v>-2538.7268320273615</v>
      </c>
      <c r="K23" s="153">
        <v>-1991.0404432315349</v>
      </c>
      <c r="L23" s="158"/>
      <c r="M23" s="158"/>
      <c r="N23" s="158"/>
      <c r="O23" s="157"/>
      <c r="P23" s="158"/>
      <c r="Q23" s="158"/>
      <c r="R23" s="158"/>
      <c r="S23" s="157"/>
      <c r="T23" s="158"/>
      <c r="U23" s="158"/>
      <c r="V23" s="158"/>
      <c r="W23" s="157"/>
      <c r="X23" s="158"/>
      <c r="Y23" s="158"/>
      <c r="Z23" s="158"/>
      <c r="AA23" s="159"/>
    </row>
    <row r="24" spans="2:27" ht="15" customHeight="1">
      <c r="B24" s="3"/>
      <c r="C24" s="102" t="s">
        <v>52</v>
      </c>
      <c r="D24" s="82"/>
      <c r="E24" s="82"/>
      <c r="F24" s="109"/>
      <c r="G24" s="55" t="s">
        <v>162</v>
      </c>
      <c r="H24" s="160">
        <v>-1.9668366648880289</v>
      </c>
      <c r="I24" s="161">
        <v>-5.5164011671011242</v>
      </c>
      <c r="J24" s="161">
        <v>-2.2510435407827876</v>
      </c>
      <c r="K24" s="162">
        <v>-1.6674028607208315</v>
      </c>
      <c r="L24" s="158"/>
      <c r="M24" s="158"/>
      <c r="N24" s="158"/>
      <c r="O24" s="157"/>
      <c r="P24" s="158"/>
      <c r="Q24" s="158"/>
      <c r="R24" s="158"/>
      <c r="S24" s="157"/>
      <c r="T24" s="158"/>
      <c r="U24" s="158"/>
      <c r="V24" s="158"/>
      <c r="W24" s="157"/>
      <c r="X24" s="158"/>
      <c r="Y24" s="158"/>
      <c r="Z24" s="158"/>
      <c r="AA24" s="159"/>
    </row>
    <row r="25" spans="2:27" ht="15" customHeight="1" thickBot="1">
      <c r="B25" s="77"/>
      <c r="C25" s="133" t="s">
        <v>53</v>
      </c>
      <c r="D25" s="111"/>
      <c r="E25" s="111"/>
      <c r="F25" s="112"/>
      <c r="G25" s="113" t="s">
        <v>189</v>
      </c>
      <c r="H25" s="114">
        <v>97122.509000000005</v>
      </c>
      <c r="I25" s="115">
        <v>104446.43749444227</v>
      </c>
      <c r="J25" s="115">
        <v>112779.99674517773</v>
      </c>
      <c r="K25" s="163">
        <v>119409.68137542911</v>
      </c>
      <c r="L25" s="164"/>
      <c r="M25" s="164"/>
      <c r="N25" s="164"/>
      <c r="O25" s="165"/>
      <c r="P25" s="164"/>
      <c r="Q25" s="164"/>
      <c r="R25" s="164"/>
      <c r="S25" s="165"/>
      <c r="T25" s="164"/>
      <c r="U25" s="164"/>
      <c r="V25" s="164"/>
      <c r="W25" s="165"/>
      <c r="X25" s="164"/>
      <c r="Y25" s="164"/>
      <c r="Z25" s="164"/>
      <c r="AA25" s="166"/>
    </row>
    <row r="26" spans="2:27" ht="15" thickBot="1"/>
    <row r="27" spans="2:27" ht="30" customHeight="1">
      <c r="B27" s="86" t="str">
        <f>"Strednodobá predikcia "&amp;Súhrn!H3&amp;" - obchodná a platobná bilancia [zmena oproti predchádzajúcemu obdobiu]"</f>
        <v>Strednodobá predikcia P2Q-2022 - obchodná a platobná bilancia [zmena oproti predchádzajúcemu obdobiu]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8"/>
    </row>
    <row r="28" spans="2:27">
      <c r="B28" s="302" t="s">
        <v>27</v>
      </c>
      <c r="C28" s="303"/>
      <c r="D28" s="303"/>
      <c r="E28" s="303"/>
      <c r="F28" s="304"/>
      <c r="G28" s="305" t="s">
        <v>63</v>
      </c>
      <c r="H28" s="135" t="str">
        <f t="shared" ref="H28:L28" si="0">H$3</f>
        <v>Skutočnosť</v>
      </c>
      <c r="I28" s="291">
        <f t="shared" si="0"/>
        <v>2022</v>
      </c>
      <c r="J28" s="291">
        <f t="shared" si="0"/>
        <v>2023</v>
      </c>
      <c r="K28" s="306">
        <f t="shared" si="0"/>
        <v>2024</v>
      </c>
      <c r="L28" s="287">
        <f t="shared" si="0"/>
        <v>2021</v>
      </c>
      <c r="M28" s="288"/>
      <c r="N28" s="288"/>
      <c r="O28" s="288"/>
      <c r="P28" s="287">
        <f>P$3</f>
        <v>2022</v>
      </c>
      <c r="Q28" s="288"/>
      <c r="R28" s="288"/>
      <c r="S28" s="288"/>
      <c r="T28" s="287">
        <f>T$3</f>
        <v>2023</v>
      </c>
      <c r="U28" s="288"/>
      <c r="V28" s="288"/>
      <c r="W28" s="288"/>
      <c r="X28" s="287">
        <f>X$3</f>
        <v>2024</v>
      </c>
      <c r="Y28" s="288"/>
      <c r="Z28" s="288"/>
      <c r="AA28" s="289"/>
    </row>
    <row r="29" spans="2:27">
      <c r="B29" s="297"/>
      <c r="C29" s="298"/>
      <c r="D29" s="298"/>
      <c r="E29" s="298"/>
      <c r="F29" s="299"/>
      <c r="G29" s="301"/>
      <c r="H29" s="136">
        <f>$H$4</f>
        <v>2021</v>
      </c>
      <c r="I29" s="292"/>
      <c r="J29" s="292"/>
      <c r="K29" s="307"/>
      <c r="L29" s="137" t="s">
        <v>3</v>
      </c>
      <c r="M29" s="137" t="s">
        <v>4</v>
      </c>
      <c r="N29" s="137" t="s">
        <v>5</v>
      </c>
      <c r="O29" s="138" t="s">
        <v>6</v>
      </c>
      <c r="P29" s="139" t="s">
        <v>3</v>
      </c>
      <c r="Q29" s="137" t="s">
        <v>4</v>
      </c>
      <c r="R29" s="137" t="s">
        <v>5</v>
      </c>
      <c r="S29" s="138" t="s">
        <v>6</v>
      </c>
      <c r="T29" s="139" t="s">
        <v>3</v>
      </c>
      <c r="U29" s="137" t="s">
        <v>4</v>
      </c>
      <c r="V29" s="137" t="s">
        <v>5</v>
      </c>
      <c r="W29" s="138" t="s">
        <v>6</v>
      </c>
      <c r="X29" s="137" t="s">
        <v>3</v>
      </c>
      <c r="Y29" s="137" t="s">
        <v>4</v>
      </c>
      <c r="Z29" s="137" t="s">
        <v>5</v>
      </c>
      <c r="AA29" s="140" t="s">
        <v>6</v>
      </c>
    </row>
    <row r="30" spans="2:27" ht="4.3499999999999996" customHeight="1">
      <c r="B30" s="8"/>
      <c r="C30" s="9"/>
      <c r="D30" s="9"/>
      <c r="E30" s="9"/>
      <c r="F30" s="141"/>
      <c r="G30" s="142"/>
      <c r="H30" s="96"/>
      <c r="I30" s="97"/>
      <c r="J30" s="233"/>
      <c r="K30" s="143"/>
      <c r="L30" s="144"/>
      <c r="M30" s="144"/>
      <c r="N30" s="144"/>
      <c r="O30" s="145"/>
      <c r="P30" s="144"/>
      <c r="Q30" s="144"/>
      <c r="R30" s="144"/>
      <c r="S30" s="145"/>
      <c r="T30" s="144"/>
      <c r="U30" s="144"/>
      <c r="V30" s="144"/>
      <c r="W30" s="145"/>
      <c r="X30" s="144"/>
      <c r="Y30" s="144"/>
      <c r="Z30" s="144"/>
      <c r="AA30" s="146"/>
    </row>
    <row r="31" spans="2:27">
      <c r="B31" s="8" t="s">
        <v>46</v>
      </c>
      <c r="C31" s="9"/>
      <c r="D31" s="9"/>
      <c r="E31" s="9"/>
      <c r="F31" s="94"/>
      <c r="G31" s="95"/>
      <c r="H31" s="96"/>
      <c r="I31" s="97"/>
      <c r="J31" s="233"/>
      <c r="K31" s="143"/>
      <c r="L31" s="144"/>
      <c r="M31" s="144"/>
      <c r="N31" s="144"/>
      <c r="O31" s="145"/>
      <c r="P31" s="144"/>
      <c r="Q31" s="144"/>
      <c r="R31" s="144"/>
      <c r="S31" s="145"/>
      <c r="T31" s="144"/>
      <c r="U31" s="144"/>
      <c r="V31" s="144"/>
      <c r="W31" s="145"/>
      <c r="X31" s="144"/>
      <c r="Y31" s="144"/>
      <c r="Z31" s="144"/>
      <c r="AA31" s="146"/>
    </row>
    <row r="32" spans="2:27">
      <c r="B32" s="8"/>
      <c r="C32" s="102" t="s">
        <v>29</v>
      </c>
      <c r="D32" s="9"/>
      <c r="E32" s="9"/>
      <c r="F32" s="94"/>
      <c r="G32" s="55" t="s">
        <v>180</v>
      </c>
      <c r="H32" s="27">
        <v>10.167572089659174</v>
      </c>
      <c r="I32" s="228">
        <v>-0.42550120887302967</v>
      </c>
      <c r="J32" s="228">
        <v>5.1510152872019717</v>
      </c>
      <c r="K32" s="167">
        <v>6.7223666684789691</v>
      </c>
      <c r="L32" s="179">
        <v>7.341590776586429</v>
      </c>
      <c r="M32" s="179">
        <v>-6.1527037644060272</v>
      </c>
      <c r="N32" s="179">
        <v>-2.3974695788359242</v>
      </c>
      <c r="O32" s="162">
        <v>3.4835234169868556</v>
      </c>
      <c r="P32" s="179">
        <v>0.28529064352204614</v>
      </c>
      <c r="Q32" s="179">
        <v>-2.3791634899559853</v>
      </c>
      <c r="R32" s="179">
        <v>2.5423699485029942</v>
      </c>
      <c r="S32" s="162">
        <v>0.46965971135684015</v>
      </c>
      <c r="T32" s="179">
        <v>1.149586759077124</v>
      </c>
      <c r="U32" s="179">
        <v>1.4019064552728224</v>
      </c>
      <c r="V32" s="179">
        <v>2.397896029902455</v>
      </c>
      <c r="W32" s="162">
        <v>2.5287115627052259</v>
      </c>
      <c r="X32" s="179">
        <v>1.9396891454483125</v>
      </c>
      <c r="Y32" s="179">
        <v>0.80219999672448239</v>
      </c>
      <c r="Z32" s="179">
        <v>0.77605443261583673</v>
      </c>
      <c r="AA32" s="168">
        <v>0.87458108253282774</v>
      </c>
    </row>
    <row r="33" spans="2:27">
      <c r="B33" s="3"/>
      <c r="C33" s="82"/>
      <c r="D33" s="108" t="s">
        <v>47</v>
      </c>
      <c r="E33" s="82"/>
      <c r="F33" s="109"/>
      <c r="G33" s="55" t="s">
        <v>180</v>
      </c>
      <c r="H33" s="27">
        <v>9.0313574276309225</v>
      </c>
      <c r="I33" s="228">
        <v>2.404313444603261</v>
      </c>
      <c r="J33" s="228">
        <v>5.4752641498263301</v>
      </c>
      <c r="K33" s="167">
        <v>6.2105603210410152</v>
      </c>
      <c r="L33" s="229">
        <v>7.3779516211174467</v>
      </c>
      <c r="M33" s="229">
        <v>-8.3684235994981151</v>
      </c>
      <c r="N33" s="229">
        <v>-7.7669306661533568</v>
      </c>
      <c r="O33" s="169">
        <v>11.089557770338928</v>
      </c>
      <c r="P33" s="229">
        <v>-0.42680708158248137</v>
      </c>
      <c r="Q33" s="229">
        <v>-0.70611390069663571</v>
      </c>
      <c r="R33" s="229">
        <v>3.3937109321681334</v>
      </c>
      <c r="S33" s="169">
        <v>0.69280998119909043</v>
      </c>
      <c r="T33" s="229">
        <v>0.85212999607897189</v>
      </c>
      <c r="U33" s="229">
        <v>1.1282997401013972</v>
      </c>
      <c r="V33" s="229">
        <v>2.1208024859482748</v>
      </c>
      <c r="W33" s="169">
        <v>2.3231828792127089</v>
      </c>
      <c r="X33" s="229">
        <v>1.9027015791036632</v>
      </c>
      <c r="Y33" s="229">
        <v>0.76724431797126158</v>
      </c>
      <c r="Z33" s="229">
        <v>0.70049758704936949</v>
      </c>
      <c r="AA33" s="124">
        <v>0.74234177858268424</v>
      </c>
    </row>
    <row r="34" spans="2:27" ht="15" customHeight="1">
      <c r="B34" s="3"/>
      <c r="C34" s="82"/>
      <c r="D34" s="108" t="s">
        <v>48</v>
      </c>
      <c r="E34" s="82"/>
      <c r="F34" s="109"/>
      <c r="G34" s="55" t="s">
        <v>180</v>
      </c>
      <c r="H34" s="27">
        <v>11.412759817420337</v>
      </c>
      <c r="I34" s="228">
        <v>-3.1506506958625948</v>
      </c>
      <c r="J34" s="228">
        <v>4.8266856599364445</v>
      </c>
      <c r="K34" s="167">
        <v>7.2374679094946828</v>
      </c>
      <c r="L34" s="229">
        <v>7.5143312077179587</v>
      </c>
      <c r="M34" s="229">
        <v>-3.8190475813218114</v>
      </c>
      <c r="N34" s="229">
        <v>0.81810743110064266</v>
      </c>
      <c r="O34" s="169">
        <v>-1.1967643016063221</v>
      </c>
      <c r="P34" s="229">
        <v>0.43105494295407709</v>
      </c>
      <c r="Q34" s="229">
        <v>-3.9955161931738132</v>
      </c>
      <c r="R34" s="229">
        <v>1.6916985082366551</v>
      </c>
      <c r="S34" s="169">
        <v>0.24295301430112204</v>
      </c>
      <c r="T34" s="229">
        <v>1.4531403603652393</v>
      </c>
      <c r="U34" s="229">
        <v>1.6794670916296752</v>
      </c>
      <c r="V34" s="229">
        <v>2.6774701545269011</v>
      </c>
      <c r="W34" s="169">
        <v>2.7349559156392615</v>
      </c>
      <c r="X34" s="229">
        <v>1.9766567393731549</v>
      </c>
      <c r="Y34" s="229">
        <v>0.83711146348119314</v>
      </c>
      <c r="Z34" s="229">
        <v>0.85146342880750581</v>
      </c>
      <c r="AA34" s="124">
        <v>1.0063640577178177</v>
      </c>
    </row>
    <row r="35" spans="2:27" ht="4.3499999999999996" customHeight="1">
      <c r="B35" s="3"/>
      <c r="C35" s="82"/>
      <c r="D35" s="82"/>
      <c r="E35" s="82"/>
      <c r="F35" s="109"/>
      <c r="G35" s="55"/>
      <c r="H35" s="160"/>
      <c r="K35" s="109"/>
      <c r="O35" s="109"/>
      <c r="S35" s="109"/>
      <c r="W35" s="109"/>
      <c r="AA35" s="4"/>
    </row>
    <row r="36" spans="2:27" ht="15" customHeight="1">
      <c r="B36" s="3"/>
      <c r="C36" s="82" t="s">
        <v>30</v>
      </c>
      <c r="D36" s="82"/>
      <c r="E36" s="82"/>
      <c r="F36" s="109"/>
      <c r="G36" s="55" t="s">
        <v>180</v>
      </c>
      <c r="H36" s="27">
        <v>11.121954811690557</v>
      </c>
      <c r="I36" s="179">
        <v>0.39991249063413647</v>
      </c>
      <c r="J36" s="179">
        <v>3.0905304046548565</v>
      </c>
      <c r="K36" s="162">
        <v>6.0990866459011954</v>
      </c>
      <c r="L36" s="179">
        <v>5.5436753849293723</v>
      </c>
      <c r="M36" s="179">
        <v>-3.1371548945717649</v>
      </c>
      <c r="N36" s="179">
        <v>-0.89203071698371161</v>
      </c>
      <c r="O36" s="162">
        <v>2.2250805695706504</v>
      </c>
      <c r="P36" s="179">
        <v>0.12448614096372523</v>
      </c>
      <c r="Q36" s="179">
        <v>-1.5320946477670532</v>
      </c>
      <c r="R36" s="179">
        <v>1.8668557284368177</v>
      </c>
      <c r="S36" s="162">
        <v>0.442204583984946</v>
      </c>
      <c r="T36" s="179">
        <v>0.44152559207581987</v>
      </c>
      <c r="U36" s="179">
        <v>0.90657471249106436</v>
      </c>
      <c r="V36" s="179">
        <v>1.223501228655536</v>
      </c>
      <c r="W36" s="162">
        <v>1.7821737098986574</v>
      </c>
      <c r="X36" s="179">
        <v>2.4269074943862705</v>
      </c>
      <c r="Y36" s="179">
        <v>0.88529014489651559</v>
      </c>
      <c r="Z36" s="179">
        <v>0.92047340660563748</v>
      </c>
      <c r="AA36" s="168">
        <v>1.0045725132794985</v>
      </c>
    </row>
    <row r="37" spans="2:27" ht="15" customHeight="1">
      <c r="B37" s="3"/>
      <c r="C37" s="82"/>
      <c r="D37" s="108" t="s">
        <v>49</v>
      </c>
      <c r="E37" s="82"/>
      <c r="F37" s="109"/>
      <c r="G37" s="55" t="s">
        <v>180</v>
      </c>
      <c r="H37" s="27">
        <v>11.364035118113875</v>
      </c>
      <c r="I37" s="228">
        <v>-0.49303532847527265</v>
      </c>
      <c r="J37" s="228">
        <v>3.0905304046548565</v>
      </c>
      <c r="K37" s="167">
        <v>6.0990866459011812</v>
      </c>
      <c r="L37" s="229">
        <v>3.1295381678908285</v>
      </c>
      <c r="M37" s="229">
        <v>-4.2110785399528936</v>
      </c>
      <c r="N37" s="229">
        <v>-1.9154387635863799</v>
      </c>
      <c r="O37" s="169">
        <v>1.7918816118477565</v>
      </c>
      <c r="P37" s="229">
        <v>0.36257299094791051</v>
      </c>
      <c r="Q37" s="229">
        <v>-1.5320946477670532</v>
      </c>
      <c r="R37" s="229">
        <v>1.8668557284368177</v>
      </c>
      <c r="S37" s="169">
        <v>0.442204583984946</v>
      </c>
      <c r="T37" s="228">
        <v>0.44152559207581987</v>
      </c>
      <c r="U37" s="229">
        <v>0.90657471249106436</v>
      </c>
      <c r="V37" s="229">
        <v>1.223501228655536</v>
      </c>
      <c r="W37" s="169">
        <v>1.7821737098986574</v>
      </c>
      <c r="X37" s="229">
        <v>2.4269074943862705</v>
      </c>
      <c r="Y37" s="229">
        <v>0.88529014489651559</v>
      </c>
      <c r="Z37" s="229">
        <v>0.92047340660563748</v>
      </c>
      <c r="AA37" s="124">
        <v>1.0045725132794985</v>
      </c>
    </row>
    <row r="38" spans="2:27" ht="15" customHeight="1">
      <c r="B38" s="3"/>
      <c r="C38" s="82"/>
      <c r="D38" s="108" t="s">
        <v>50</v>
      </c>
      <c r="E38" s="82"/>
      <c r="F38" s="109"/>
      <c r="G38" s="55" t="s">
        <v>180</v>
      </c>
      <c r="H38" s="27">
        <v>11.016669271400417</v>
      </c>
      <c r="I38" s="228">
        <v>0.77071591730459943</v>
      </c>
      <c r="J38" s="228">
        <v>3.0905304046548565</v>
      </c>
      <c r="K38" s="167">
        <v>6.0990866459011954</v>
      </c>
      <c r="L38" s="229">
        <v>8.619476170075373</v>
      </c>
      <c r="M38" s="229">
        <v>-4.6139223972003691</v>
      </c>
      <c r="N38" s="229">
        <v>-1.1714202234465461</v>
      </c>
      <c r="O38" s="169">
        <v>3.1458365550545153</v>
      </c>
      <c r="P38" s="229">
        <v>0.35958915388370372</v>
      </c>
      <c r="Q38" s="229">
        <v>-1.5320946477670532</v>
      </c>
      <c r="R38" s="229">
        <v>1.8668557284368177</v>
      </c>
      <c r="S38" s="169">
        <v>0.442204583984946</v>
      </c>
      <c r="T38" s="228">
        <v>0.44152559207581987</v>
      </c>
      <c r="U38" s="229">
        <v>0.90657471249106436</v>
      </c>
      <c r="V38" s="229">
        <v>1.223501228655536</v>
      </c>
      <c r="W38" s="169">
        <v>1.7821737098986574</v>
      </c>
      <c r="X38" s="229">
        <v>2.4269074943862705</v>
      </c>
      <c r="Y38" s="229">
        <v>0.88529014489651559</v>
      </c>
      <c r="Z38" s="229">
        <v>0.92047340660563748</v>
      </c>
      <c r="AA38" s="124">
        <v>1.0045725132794985</v>
      </c>
    </row>
    <row r="39" spans="2:27" ht="4.3499999999999996" customHeight="1">
      <c r="B39" s="8"/>
      <c r="C39" s="82"/>
      <c r="D39" s="82"/>
      <c r="E39" s="82"/>
      <c r="F39" s="109"/>
      <c r="G39" s="55"/>
      <c r="H39" s="170"/>
      <c r="K39" s="109"/>
      <c r="O39" s="109"/>
      <c r="S39" s="109"/>
      <c r="W39" s="109"/>
      <c r="AA39" s="4"/>
    </row>
    <row r="40" spans="2:27" ht="15" customHeight="1">
      <c r="B40" s="8" t="s">
        <v>51</v>
      </c>
      <c r="C40" s="9"/>
      <c r="D40" s="9"/>
      <c r="E40" s="9"/>
      <c r="F40" s="94"/>
      <c r="G40" s="55"/>
      <c r="H40" s="170"/>
      <c r="K40" s="109"/>
      <c r="O40" s="109"/>
      <c r="S40" s="109"/>
      <c r="W40" s="109"/>
      <c r="AA40" s="4"/>
    </row>
    <row r="41" spans="2:27" ht="15" customHeight="1">
      <c r="B41" s="8"/>
      <c r="C41" s="102" t="s">
        <v>29</v>
      </c>
      <c r="D41" s="9"/>
      <c r="E41" s="9"/>
      <c r="F41" s="94"/>
      <c r="G41" s="55" t="s">
        <v>180</v>
      </c>
      <c r="H41" s="160">
        <v>15.029601706498807</v>
      </c>
      <c r="I41" s="179">
        <v>11.174659144810617</v>
      </c>
      <c r="J41" s="179">
        <v>9.4048711975931667</v>
      </c>
      <c r="K41" s="162">
        <v>8.5165953400787799</v>
      </c>
      <c r="L41" s="230"/>
      <c r="M41" s="230"/>
      <c r="N41" s="230"/>
      <c r="O41" s="171"/>
      <c r="P41" s="230"/>
      <c r="Q41" s="230"/>
      <c r="R41" s="230"/>
      <c r="S41" s="171"/>
      <c r="T41" s="230"/>
      <c r="U41" s="230"/>
      <c r="V41" s="230"/>
      <c r="W41" s="171"/>
      <c r="X41" s="230"/>
      <c r="Y41" s="230"/>
      <c r="Z41" s="230"/>
      <c r="AA41" s="172"/>
    </row>
    <row r="42" spans="2:27" ht="15" customHeight="1" thickBot="1">
      <c r="B42" s="77"/>
      <c r="C42" s="111" t="s">
        <v>30</v>
      </c>
      <c r="D42" s="111"/>
      <c r="E42" s="111"/>
      <c r="F42" s="112"/>
      <c r="G42" s="113" t="s">
        <v>180</v>
      </c>
      <c r="H42" s="173">
        <v>17.236163611976217</v>
      </c>
      <c r="I42" s="174">
        <v>15.645394790926392</v>
      </c>
      <c r="J42" s="174">
        <v>6.1327506616888572</v>
      </c>
      <c r="K42" s="175">
        <v>7.7081803467856647</v>
      </c>
      <c r="L42" s="176"/>
      <c r="M42" s="176"/>
      <c r="N42" s="176"/>
      <c r="O42" s="177"/>
      <c r="P42" s="176"/>
      <c r="Q42" s="176"/>
      <c r="R42" s="176"/>
      <c r="S42" s="177"/>
      <c r="T42" s="176"/>
      <c r="U42" s="176"/>
      <c r="V42" s="176"/>
      <c r="W42" s="177"/>
      <c r="X42" s="176"/>
      <c r="Y42" s="176"/>
      <c r="Z42" s="176"/>
      <c r="AA42" s="178"/>
    </row>
    <row r="43" spans="2:27">
      <c r="B43" s="72" t="s">
        <v>140</v>
      </c>
    </row>
    <row r="44" spans="2:27"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</row>
    <row r="45" spans="2:27"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</row>
  </sheetData>
  <mergeCells count="18">
    <mergeCell ref="X3:AA3"/>
    <mergeCell ref="X28:AA28"/>
    <mergeCell ref="L3:O3"/>
    <mergeCell ref="P3:S3"/>
    <mergeCell ref="T3:W3"/>
    <mergeCell ref="T28:W28"/>
    <mergeCell ref="P28:S28"/>
    <mergeCell ref="L28:O28"/>
    <mergeCell ref="B28:F29"/>
    <mergeCell ref="B3:F4"/>
    <mergeCell ref="G3:G4"/>
    <mergeCell ref="K3:K4"/>
    <mergeCell ref="G28:G29"/>
    <mergeCell ref="K28:K29"/>
    <mergeCell ref="I3:I4"/>
    <mergeCell ref="I28:I29"/>
    <mergeCell ref="J3:J4"/>
    <mergeCell ref="J28:J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70" zoomScaleNormal="70" workbookViewId="0">
      <selection activeCell="M38" sqref="M38"/>
    </sheetView>
  </sheetViews>
  <sheetFormatPr defaultColWidth="9.140625" defaultRowHeight="14.25"/>
  <cols>
    <col min="1" max="5" width="3.140625" style="72" customWidth="1"/>
    <col min="6" max="6" width="31.5703125" style="72" customWidth="1"/>
    <col min="7" max="7" width="25.5703125" style="72" customWidth="1"/>
    <col min="8" max="8" width="10.85546875" style="72" customWidth="1"/>
    <col min="9" max="10" width="9.140625" style="72" customWidth="1"/>
    <col min="11" max="16384" width="9.140625" style="68"/>
  </cols>
  <sheetData>
    <row r="1" spans="2:11" ht="22.5" customHeight="1" thickBot="1">
      <c r="B1" s="71" t="s">
        <v>111</v>
      </c>
    </row>
    <row r="2" spans="2:11" ht="30" customHeight="1">
      <c r="B2" s="86" t="str">
        <f>"Strednodobá predikcia "&amp;Súhrn!H3&amp;" - sektor verejnej správy [objem]"</f>
        <v>Strednodobá predikcia P2Q-2022 - sektor verejnej správy [objem]</v>
      </c>
      <c r="C2" s="87"/>
      <c r="D2" s="87"/>
      <c r="E2" s="87"/>
      <c r="F2" s="87"/>
      <c r="G2" s="87"/>
      <c r="H2" s="87"/>
      <c r="I2" s="87"/>
      <c r="J2" s="87"/>
      <c r="K2" s="88"/>
    </row>
    <row r="3" spans="2:11" ht="30" customHeight="1">
      <c r="B3" s="6" t="s">
        <v>27</v>
      </c>
      <c r="C3" s="7"/>
      <c r="D3" s="7"/>
      <c r="E3" s="7"/>
      <c r="F3" s="89"/>
      <c r="G3" s="90" t="s">
        <v>63</v>
      </c>
      <c r="H3" s="91">
        <v>2021</v>
      </c>
      <c r="I3" s="92">
        <v>2022</v>
      </c>
      <c r="J3" s="92">
        <v>2023</v>
      </c>
      <c r="K3" s="93">
        <v>2024</v>
      </c>
    </row>
    <row r="4" spans="2:11" ht="4.3499999999999996" customHeight="1">
      <c r="B4" s="8"/>
      <c r="C4" s="9"/>
      <c r="D4" s="9"/>
      <c r="E4" s="9"/>
      <c r="F4" s="94"/>
      <c r="G4" s="95"/>
      <c r="H4" s="96"/>
      <c r="I4" s="97"/>
      <c r="J4" s="233"/>
      <c r="K4" s="98"/>
    </row>
    <row r="5" spans="2:11" ht="15" customHeight="1">
      <c r="B5" s="8" t="s">
        <v>93</v>
      </c>
      <c r="C5" s="9"/>
      <c r="D5" s="9"/>
      <c r="E5" s="9"/>
      <c r="F5" s="94"/>
      <c r="G5" s="95"/>
      <c r="H5" s="99"/>
      <c r="I5" s="100"/>
      <c r="J5" s="100"/>
      <c r="K5" s="101"/>
    </row>
    <row r="6" spans="2:11" ht="15" customHeight="1">
      <c r="B6" s="3"/>
      <c r="C6" s="102" t="s">
        <v>128</v>
      </c>
      <c r="D6" s="103"/>
      <c r="E6" s="103"/>
      <c r="F6" s="104"/>
      <c r="G6" s="55" t="s">
        <v>190</v>
      </c>
      <c r="H6" s="105">
        <v>-5973.143999999942</v>
      </c>
      <c r="I6" s="106">
        <v>-3784.6007391430394</v>
      </c>
      <c r="J6" s="106">
        <v>-3591.9391951518191</v>
      </c>
      <c r="K6" s="107">
        <v>-5546.1447791353421</v>
      </c>
    </row>
    <row r="7" spans="2:11" ht="15" customHeight="1">
      <c r="B7" s="3"/>
      <c r="C7" s="102" t="s">
        <v>94</v>
      </c>
      <c r="D7" s="103"/>
      <c r="E7" s="103"/>
      <c r="F7" s="104"/>
      <c r="G7" s="55" t="s">
        <v>190</v>
      </c>
      <c r="H7" s="105">
        <v>-4890.5789999999424</v>
      </c>
      <c r="I7" s="106">
        <v>-2620.7695589723762</v>
      </c>
      <c r="J7" s="106">
        <v>-2311.7365264375012</v>
      </c>
      <c r="K7" s="107">
        <v>-4128.3164344851102</v>
      </c>
    </row>
    <row r="8" spans="2:11" ht="15" customHeight="1">
      <c r="B8" s="3"/>
      <c r="C8" s="82" t="s">
        <v>91</v>
      </c>
      <c r="D8" s="108"/>
      <c r="E8" s="82"/>
      <c r="F8" s="109"/>
      <c r="G8" s="55" t="s">
        <v>190</v>
      </c>
      <c r="H8" s="105">
        <v>39512.243999999999</v>
      </c>
      <c r="I8" s="106">
        <v>43030.386919707707</v>
      </c>
      <c r="J8" s="106">
        <v>47328.632092328444</v>
      </c>
      <c r="K8" s="107">
        <v>48256.248311147065</v>
      </c>
    </row>
    <row r="9" spans="2:11" ht="15" customHeight="1">
      <c r="B9" s="3"/>
      <c r="C9" s="82"/>
      <c r="D9" s="82" t="s">
        <v>95</v>
      </c>
      <c r="E9" s="82"/>
      <c r="F9" s="109"/>
      <c r="G9" s="55" t="s">
        <v>190</v>
      </c>
      <c r="H9" s="105">
        <v>38884.733</v>
      </c>
      <c r="I9" s="106">
        <v>41794.760886757475</v>
      </c>
      <c r="J9" s="106">
        <v>45072.026351999215</v>
      </c>
      <c r="K9" s="107">
        <v>46467.039638450784</v>
      </c>
    </row>
    <row r="10" spans="2:11" ht="15" customHeight="1">
      <c r="B10" s="3"/>
      <c r="C10" s="82"/>
      <c r="D10" s="82" t="s">
        <v>96</v>
      </c>
      <c r="E10" s="82"/>
      <c r="F10" s="109"/>
      <c r="G10" s="55" t="s">
        <v>190</v>
      </c>
      <c r="H10" s="105">
        <v>627.51099999999997</v>
      </c>
      <c r="I10" s="106">
        <v>1235.6260329502304</v>
      </c>
      <c r="J10" s="106">
        <v>2256.6057403292266</v>
      </c>
      <c r="K10" s="107">
        <v>1789.20867269628</v>
      </c>
    </row>
    <row r="11" spans="2:11" ht="6" customHeight="1">
      <c r="B11" s="3"/>
      <c r="C11" s="82"/>
      <c r="D11" s="108"/>
      <c r="E11" s="82"/>
      <c r="F11" s="109"/>
      <c r="G11" s="55"/>
      <c r="H11" s="105"/>
      <c r="I11" s="106"/>
      <c r="J11" s="106"/>
      <c r="K11" s="107"/>
    </row>
    <row r="12" spans="2:11" ht="15" customHeight="1">
      <c r="B12" s="3"/>
      <c r="C12" s="82" t="s">
        <v>92</v>
      </c>
      <c r="D12" s="108"/>
      <c r="E12" s="82"/>
      <c r="F12" s="109"/>
      <c r="G12" s="55" t="s">
        <v>190</v>
      </c>
      <c r="H12" s="105">
        <v>45485.387999999941</v>
      </c>
      <c r="I12" s="106">
        <v>46814.987658850747</v>
      </c>
      <c r="J12" s="106">
        <v>50920.571287480263</v>
      </c>
      <c r="K12" s="107">
        <v>53802.393090282407</v>
      </c>
    </row>
    <row r="13" spans="2:11" ht="15" customHeight="1">
      <c r="B13" s="3"/>
      <c r="C13" s="82" t="s">
        <v>97</v>
      </c>
      <c r="D13" s="108"/>
      <c r="E13" s="82"/>
      <c r="F13" s="109"/>
      <c r="G13" s="55" t="s">
        <v>190</v>
      </c>
      <c r="H13" s="105">
        <v>44402.822999999938</v>
      </c>
      <c r="I13" s="106">
        <v>45651.156478680081</v>
      </c>
      <c r="J13" s="106">
        <v>49640.368618765948</v>
      </c>
      <c r="K13" s="107">
        <v>52384.564745632175</v>
      </c>
    </row>
    <row r="14" spans="2:11" ht="15" customHeight="1">
      <c r="B14" s="3"/>
      <c r="C14" s="82"/>
      <c r="D14" s="82" t="s">
        <v>98</v>
      </c>
      <c r="E14" s="82"/>
      <c r="F14" s="109"/>
      <c r="G14" s="55" t="s">
        <v>190</v>
      </c>
      <c r="H14" s="105">
        <v>42044.495999999941</v>
      </c>
      <c r="I14" s="106">
        <v>42047.305881544766</v>
      </c>
      <c r="J14" s="106">
        <v>44887.742119917253</v>
      </c>
      <c r="K14" s="107">
        <v>47404.949345049856</v>
      </c>
    </row>
    <row r="15" spans="2:11" ht="15" customHeight="1">
      <c r="B15" s="3"/>
      <c r="C15" s="82"/>
      <c r="D15" s="82" t="s">
        <v>99</v>
      </c>
      <c r="E15" s="82"/>
      <c r="F15" s="109"/>
      <c r="G15" s="55" t="s">
        <v>190</v>
      </c>
      <c r="H15" s="105">
        <v>3440.8919999999989</v>
      </c>
      <c r="I15" s="106">
        <v>4767.6817773059774</v>
      </c>
      <c r="J15" s="106">
        <v>6032.8291675630071</v>
      </c>
      <c r="K15" s="107">
        <v>6397.4437452325492</v>
      </c>
    </row>
    <row r="16" spans="2:11" ht="6" customHeight="1">
      <c r="B16" s="3"/>
      <c r="C16" s="82"/>
      <c r="D16" s="82"/>
      <c r="E16" s="82"/>
      <c r="F16" s="109"/>
      <c r="G16" s="55"/>
      <c r="H16" s="105"/>
      <c r="I16" s="106"/>
      <c r="J16" s="106"/>
      <c r="K16" s="107"/>
    </row>
    <row r="17" spans="1:11" ht="15" customHeight="1" thickBot="1">
      <c r="B17" s="110" t="s">
        <v>90</v>
      </c>
      <c r="C17" s="111"/>
      <c r="D17" s="111"/>
      <c r="E17" s="111"/>
      <c r="F17" s="112"/>
      <c r="G17" s="113" t="s">
        <v>190</v>
      </c>
      <c r="H17" s="114">
        <v>61259</v>
      </c>
      <c r="I17" s="115">
        <v>65161.900446450658</v>
      </c>
      <c r="J17" s="115">
        <v>67460.101104747417</v>
      </c>
      <c r="K17" s="116">
        <v>71952.999056785397</v>
      </c>
    </row>
    <row r="18" spans="1:11" s="52" customFormat="1" ht="12.75" customHeight="1" thickBot="1">
      <c r="A18" s="82"/>
      <c r="B18" s="82"/>
      <c r="C18" s="82"/>
      <c r="D18" s="108"/>
      <c r="E18" s="82"/>
      <c r="F18" s="82"/>
      <c r="G18" s="117"/>
      <c r="H18" s="106"/>
      <c r="I18" s="106"/>
      <c r="J18" s="106"/>
      <c r="K18" s="106"/>
    </row>
    <row r="19" spans="1:11" s="52" customFormat="1" ht="30" customHeight="1">
      <c r="A19" s="82"/>
      <c r="B19" s="86" t="str">
        <f>"Strednodobá predikcia "&amp;Súhrn!H3&amp;" - sektor verejnej správy [% HDP]"</f>
        <v>Strednodobá predikcia P2Q-2022 - sektor verejnej správy [% HDP]</v>
      </c>
      <c r="C19" s="87"/>
      <c r="D19" s="87"/>
      <c r="E19" s="87"/>
      <c r="F19" s="87"/>
      <c r="G19" s="87"/>
      <c r="H19" s="87"/>
      <c r="I19" s="87"/>
      <c r="J19" s="87"/>
      <c r="K19" s="88"/>
    </row>
    <row r="20" spans="1:11" s="52" customFormat="1" ht="30" customHeight="1">
      <c r="A20" s="82"/>
      <c r="B20" s="6" t="s">
        <v>27</v>
      </c>
      <c r="C20" s="7"/>
      <c r="D20" s="7"/>
      <c r="E20" s="7"/>
      <c r="F20" s="89"/>
      <c r="G20" s="118" t="s">
        <v>63</v>
      </c>
      <c r="H20" s="91">
        <f>H3</f>
        <v>2021</v>
      </c>
      <c r="I20" s="92">
        <f>I3</f>
        <v>2022</v>
      </c>
      <c r="J20" s="92">
        <f>J3</f>
        <v>2023</v>
      </c>
      <c r="K20" s="93">
        <f>K3</f>
        <v>2024</v>
      </c>
    </row>
    <row r="21" spans="1:11" ht="3.75" customHeight="1">
      <c r="B21" s="119"/>
      <c r="C21" s="120"/>
      <c r="D21" s="120"/>
      <c r="E21" s="120"/>
      <c r="F21" s="121"/>
      <c r="G21" s="95"/>
      <c r="H21" s="96"/>
      <c r="I21" s="97"/>
      <c r="J21" s="233"/>
      <c r="K21" s="98"/>
    </row>
    <row r="22" spans="1:11" ht="15" customHeight="1">
      <c r="B22" s="8" t="s">
        <v>93</v>
      </c>
      <c r="C22" s="9"/>
      <c r="D22" s="9"/>
      <c r="E22" s="9"/>
      <c r="F22" s="94"/>
      <c r="G22" s="55"/>
      <c r="H22" s="105"/>
      <c r="I22" s="106"/>
      <c r="J22" s="106"/>
      <c r="K22" s="107"/>
    </row>
    <row r="23" spans="1:11" ht="15" customHeight="1">
      <c r="B23" s="3"/>
      <c r="C23" s="102" t="s">
        <v>128</v>
      </c>
      <c r="D23" s="103"/>
      <c r="E23" s="103"/>
      <c r="F23" s="104"/>
      <c r="G23" s="55" t="s">
        <v>162</v>
      </c>
      <c r="H23" s="122">
        <f>+H6/H$41*100</f>
        <v>-6.1501129465260638</v>
      </c>
      <c r="I23" s="123">
        <f t="shared" ref="I23:K27" si="0">+I6/I$41*100</f>
        <v>-3.6234847544172317</v>
      </c>
      <c r="J23" s="123">
        <f t="shared" ref="J23" si="1">+J6/J$41*100</f>
        <v>-3.1849080500220923</v>
      </c>
      <c r="K23" s="124">
        <f t="shared" si="0"/>
        <v>-4.6446357742954092</v>
      </c>
    </row>
    <row r="24" spans="1:11" ht="15" customHeight="1">
      <c r="B24" s="3"/>
      <c r="C24" s="102" t="s">
        <v>94</v>
      </c>
      <c r="D24" s="103"/>
      <c r="E24" s="103"/>
      <c r="F24" s="104"/>
      <c r="G24" s="55" t="s">
        <v>162</v>
      </c>
      <c r="H24" s="122">
        <f t="shared" ref="H24:H25" si="2">+H7/H$41*100</f>
        <v>-5.0354743203760748</v>
      </c>
      <c r="I24" s="123">
        <f t="shared" si="0"/>
        <v>-2.5091995685461561</v>
      </c>
      <c r="J24" s="123">
        <f t="shared" ref="J24" si="3">+J7/J$41*100</f>
        <v>-2.0497753087019368</v>
      </c>
      <c r="K24" s="124">
        <f t="shared" si="0"/>
        <v>-3.457271124864246</v>
      </c>
    </row>
    <row r="25" spans="1:11" ht="15" customHeight="1">
      <c r="B25" s="3"/>
      <c r="C25" s="82" t="s">
        <v>91</v>
      </c>
      <c r="D25" s="108"/>
      <c r="E25" s="82"/>
      <c r="F25" s="109"/>
      <c r="G25" s="55" t="s">
        <v>162</v>
      </c>
      <c r="H25" s="122">
        <f t="shared" si="2"/>
        <v>40.682890513052946</v>
      </c>
      <c r="I25" s="123">
        <f t="shared" si="0"/>
        <v>41.198520458869083</v>
      </c>
      <c r="J25" s="123">
        <f t="shared" ref="J25" si="4">+J8/J$41*100</f>
        <v>41.965449067413743</v>
      </c>
      <c r="K25" s="124">
        <f t="shared" si="0"/>
        <v>40.412341575074947</v>
      </c>
    </row>
    <row r="26" spans="1:11" ht="15" customHeight="1">
      <c r="B26" s="3"/>
      <c r="C26" s="82"/>
      <c r="D26" s="82" t="s">
        <v>95</v>
      </c>
      <c r="E26" s="82"/>
      <c r="F26" s="109"/>
      <c r="G26" s="55" t="s">
        <v>162</v>
      </c>
      <c r="H26" s="122">
        <f>+H9/H$41*100</f>
        <v>40.036787970541411</v>
      </c>
      <c r="I26" s="123">
        <f t="shared" si="0"/>
        <v>40.015496832030699</v>
      </c>
      <c r="J26" s="123">
        <f t="shared" ref="J26" si="5">+J9/J$41*100</f>
        <v>39.964557237785527</v>
      </c>
      <c r="K26" s="124">
        <f t="shared" si="0"/>
        <v>38.913963343019432</v>
      </c>
    </row>
    <row r="27" spans="1:11" ht="15" customHeight="1">
      <c r="B27" s="3"/>
      <c r="C27" s="82"/>
      <c r="D27" s="82" t="s">
        <v>96</v>
      </c>
      <c r="E27" s="82"/>
      <c r="F27" s="109"/>
      <c r="G27" s="55" t="s">
        <v>162</v>
      </c>
      <c r="H27" s="122">
        <f>+H10/H$41*100</f>
        <v>0.64610254251154065</v>
      </c>
      <c r="I27" s="123">
        <f t="shared" si="0"/>
        <v>1.183023626838378</v>
      </c>
      <c r="J27" s="123">
        <f t="shared" ref="J27" si="6">+J10/J$41*100</f>
        <v>2.0008918296282139</v>
      </c>
      <c r="K27" s="124">
        <f t="shared" si="0"/>
        <v>1.4983782320555166</v>
      </c>
    </row>
    <row r="28" spans="1:11" ht="3.75" customHeight="1">
      <c r="B28" s="3"/>
      <c r="C28" s="82"/>
      <c r="D28" s="108"/>
      <c r="E28" s="82"/>
      <c r="F28" s="109"/>
      <c r="G28" s="55"/>
      <c r="H28" s="122"/>
      <c r="I28" s="123"/>
      <c r="J28" s="123"/>
      <c r="K28" s="124"/>
    </row>
    <row r="29" spans="1:11" ht="15" customHeight="1">
      <c r="B29" s="3"/>
      <c r="C29" s="82" t="s">
        <v>92</v>
      </c>
      <c r="D29" s="108"/>
      <c r="E29" s="82"/>
      <c r="F29" s="109"/>
      <c r="G29" s="55" t="s">
        <v>162</v>
      </c>
      <c r="H29" s="122">
        <f t="shared" ref="H29:H32" si="7">+H12/H$41*100</f>
        <v>46.833003459579018</v>
      </c>
      <c r="I29" s="123">
        <f t="shared" ref="I29:K32" si="8">+I12/I$41*100</f>
        <v>44.822005213286317</v>
      </c>
      <c r="J29" s="123">
        <f t="shared" ref="J29" si="9">+J12/J$41*100</f>
        <v>45.150357117435838</v>
      </c>
      <c r="K29" s="124">
        <f t="shared" si="8"/>
        <v>45.056977349370356</v>
      </c>
    </row>
    <row r="30" spans="1:11" ht="15" customHeight="1">
      <c r="B30" s="3"/>
      <c r="C30" s="82" t="s">
        <v>97</v>
      </c>
      <c r="D30" s="108"/>
      <c r="E30" s="82"/>
      <c r="F30" s="109"/>
      <c r="G30" s="55" t="s">
        <v>162</v>
      </c>
      <c r="H30" s="122">
        <f t="shared" si="7"/>
        <v>45.718364833429021</v>
      </c>
      <c r="I30" s="123">
        <f t="shared" si="8"/>
        <v>43.707720027415235</v>
      </c>
      <c r="J30" s="123">
        <f t="shared" ref="J30" si="10">+J13/J$41*100</f>
        <v>44.015224376115683</v>
      </c>
      <c r="K30" s="124">
        <f t="shared" si="8"/>
        <v>43.869612699939189</v>
      </c>
    </row>
    <row r="31" spans="1:11" ht="15" customHeight="1">
      <c r="B31" s="3"/>
      <c r="C31" s="82"/>
      <c r="D31" s="82" t="s">
        <v>98</v>
      </c>
      <c r="E31" s="82"/>
      <c r="F31" s="109"/>
      <c r="G31" s="55" t="s">
        <v>162</v>
      </c>
      <c r="H31" s="122">
        <f t="shared" si="7"/>
        <v>43.290166649216133</v>
      </c>
      <c r="I31" s="123">
        <f t="shared" si="8"/>
        <v>40.257290617290948</v>
      </c>
      <c r="J31" s="123">
        <f t="shared" ref="J31" si="11">+J14/J$41*100</f>
        <v>39.801155714997456</v>
      </c>
      <c r="K31" s="124">
        <f t="shared" si="8"/>
        <v>39.699418672767983</v>
      </c>
    </row>
    <row r="32" spans="1:11" ht="15" customHeight="1">
      <c r="B32" s="3"/>
      <c r="C32" s="82"/>
      <c r="D32" s="82" t="s">
        <v>99</v>
      </c>
      <c r="E32" s="82"/>
      <c r="F32" s="109"/>
      <c r="G32" s="55" t="s">
        <v>162</v>
      </c>
      <c r="H32" s="122">
        <f t="shared" si="7"/>
        <v>3.5428368103628776</v>
      </c>
      <c r="I32" s="123">
        <f t="shared" si="8"/>
        <v>4.5647145959953601</v>
      </c>
      <c r="J32" s="123">
        <f t="shared" ref="J32" si="12">+J15/J$41*100</f>
        <v>5.3492014024383803</v>
      </c>
      <c r="K32" s="124">
        <f t="shared" si="8"/>
        <v>5.3575586766023724</v>
      </c>
    </row>
    <row r="33" spans="1:18" ht="3.75" customHeight="1">
      <c r="A33" s="4"/>
      <c r="B33" s="3"/>
      <c r="C33" s="82"/>
      <c r="D33" s="82"/>
      <c r="E33" s="82"/>
      <c r="F33" s="109"/>
      <c r="G33" s="55"/>
      <c r="H33" s="122"/>
      <c r="I33" s="123"/>
      <c r="J33" s="123"/>
      <c r="K33" s="124"/>
    </row>
    <row r="34" spans="1:18" ht="15" customHeight="1">
      <c r="A34" s="4"/>
      <c r="B34" s="8" t="s">
        <v>106</v>
      </c>
      <c r="C34" s="9"/>
      <c r="D34" s="9"/>
      <c r="E34" s="9"/>
      <c r="F34" s="94"/>
      <c r="G34" s="55"/>
      <c r="H34" s="122"/>
      <c r="I34" s="123"/>
      <c r="J34" s="123"/>
      <c r="K34" s="124"/>
    </row>
    <row r="35" spans="1:18" ht="15" customHeight="1">
      <c r="A35" s="4"/>
      <c r="B35" s="3"/>
      <c r="C35" s="82" t="s">
        <v>103</v>
      </c>
      <c r="D35" s="103"/>
      <c r="E35" s="103"/>
      <c r="F35" s="104"/>
      <c r="G35" s="54" t="s">
        <v>171</v>
      </c>
      <c r="H35" s="125">
        <v>-0.36741298271435685</v>
      </c>
      <c r="I35" s="126">
        <v>-0.21730501679567604</v>
      </c>
      <c r="J35" s="126">
        <v>-0.28311832124073089</v>
      </c>
      <c r="K35" s="127">
        <v>-0.16923768404772144</v>
      </c>
      <c r="L35" s="128"/>
      <c r="M35" s="128"/>
      <c r="O35" s="128"/>
      <c r="P35" s="128"/>
      <c r="Q35" s="128"/>
      <c r="R35" s="128"/>
    </row>
    <row r="36" spans="1:18" ht="15" customHeight="1">
      <c r="A36" s="4"/>
      <c r="B36" s="3"/>
      <c r="C36" s="82" t="s">
        <v>104</v>
      </c>
      <c r="D36" s="103"/>
      <c r="E36" s="103"/>
      <c r="F36" s="104"/>
      <c r="G36" s="54" t="s">
        <v>171</v>
      </c>
      <c r="H36" s="125">
        <v>-5.9175811580362243</v>
      </c>
      <c r="I36" s="126">
        <v>-3.4061797374287317</v>
      </c>
      <c r="J36" s="126">
        <v>-2.901789730057168</v>
      </c>
      <c r="K36" s="127">
        <v>-4.4753980892919625</v>
      </c>
      <c r="L36" s="128"/>
      <c r="M36" s="128"/>
      <c r="O36" s="128"/>
      <c r="P36" s="128"/>
      <c r="Q36" s="128"/>
      <c r="R36" s="128"/>
    </row>
    <row r="37" spans="1:18" ht="15" customHeight="1">
      <c r="A37" s="4"/>
      <c r="B37" s="3"/>
      <c r="C37" s="82" t="s">
        <v>105</v>
      </c>
      <c r="D37" s="103"/>
      <c r="E37" s="103"/>
      <c r="F37" s="104"/>
      <c r="G37" s="54" t="s">
        <v>171</v>
      </c>
      <c r="H37" s="125">
        <v>-4.6750081401140227</v>
      </c>
      <c r="I37" s="126">
        <v>-2.298777697597413</v>
      </c>
      <c r="J37" s="126">
        <v>-1.7761418542816167</v>
      </c>
      <c r="K37" s="127">
        <v>-3.2930804055824168</v>
      </c>
      <c r="L37" s="128"/>
      <c r="M37" s="128"/>
      <c r="O37" s="128"/>
      <c r="P37" s="128"/>
      <c r="Q37" s="128"/>
      <c r="R37" s="128"/>
    </row>
    <row r="38" spans="1:18" ht="15" customHeight="1">
      <c r="A38" s="4"/>
      <c r="B38" s="3"/>
      <c r="C38" s="82" t="s">
        <v>129</v>
      </c>
      <c r="D38" s="103"/>
      <c r="E38" s="103"/>
      <c r="F38" s="104"/>
      <c r="G38" s="54" t="s">
        <v>172</v>
      </c>
      <c r="H38" s="125">
        <v>-1.3740282352001216</v>
      </c>
      <c r="I38" s="126">
        <v>2.3762304425166096</v>
      </c>
      <c r="J38" s="126">
        <v>0.52263584331579627</v>
      </c>
      <c r="K38" s="127">
        <v>-1.5169385513008</v>
      </c>
      <c r="L38" s="128"/>
      <c r="M38" s="128"/>
      <c r="O38" s="128"/>
      <c r="P38" s="128"/>
      <c r="Q38" s="128"/>
      <c r="R38" s="128"/>
    </row>
    <row r="39" spans="1:18" ht="14.85" customHeight="1">
      <c r="A39" s="4"/>
      <c r="B39" s="3"/>
      <c r="C39" s="82"/>
      <c r="D39" s="82"/>
      <c r="E39" s="82"/>
      <c r="F39" s="109"/>
      <c r="G39" s="55"/>
      <c r="H39" s="122"/>
      <c r="I39" s="123"/>
      <c r="J39" s="123"/>
      <c r="K39" s="124"/>
    </row>
    <row r="40" spans="1:18" ht="15" customHeight="1">
      <c r="A40" s="4"/>
      <c r="B40" s="129" t="s">
        <v>90</v>
      </c>
      <c r="C40" s="82"/>
      <c r="D40" s="82"/>
      <c r="E40" s="82"/>
      <c r="F40" s="109"/>
      <c r="G40" s="55" t="s">
        <v>162</v>
      </c>
      <c r="H40" s="130">
        <f>+H17/H$41*100</f>
        <v>63.073947152662626</v>
      </c>
      <c r="I40" s="131">
        <f>+I17/I$41*100</f>
        <v>62.387863109182639</v>
      </c>
      <c r="J40" s="131">
        <f t="shared" ref="J40:K40" si="13">+J17/J$41*100</f>
        <v>59.815661510587773</v>
      </c>
      <c r="K40" s="132">
        <f t="shared" si="13"/>
        <v>60.257257391519289</v>
      </c>
    </row>
    <row r="41" spans="1:18" ht="15" customHeight="1" thickBot="1">
      <c r="B41" s="77"/>
      <c r="C41" s="133" t="s">
        <v>53</v>
      </c>
      <c r="D41" s="111"/>
      <c r="E41" s="111"/>
      <c r="F41" s="112"/>
      <c r="G41" s="113" t="s">
        <v>189</v>
      </c>
      <c r="H41" s="114">
        <f>HDP!H6</f>
        <v>97122.509000000005</v>
      </c>
      <c r="I41" s="115">
        <f>HDP!I6</f>
        <v>104446.43749444227</v>
      </c>
      <c r="J41" s="115">
        <f>HDP!J6</f>
        <v>112779.99674517773</v>
      </c>
      <c r="K41" s="116">
        <f>HDP!K6</f>
        <v>119409.68137542911</v>
      </c>
    </row>
    <row r="42" spans="1:18" ht="15" customHeight="1">
      <c r="B42" s="72" t="s">
        <v>140</v>
      </c>
    </row>
    <row r="43" spans="1:18" ht="15" customHeight="1">
      <c r="B43" s="72" t="s">
        <v>155</v>
      </c>
    </row>
    <row r="44" spans="1:18" ht="15" customHeight="1">
      <c r="B44" s="72" t="s">
        <v>156</v>
      </c>
      <c r="H44" s="134"/>
      <c r="I44" s="134"/>
      <c r="J44" s="134"/>
    </row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R41"/>
  <sheetViews>
    <sheetView showGridLines="0" zoomScale="80" zoomScaleNormal="80" workbookViewId="0">
      <selection activeCell="V20" sqref="V20"/>
    </sheetView>
  </sheetViews>
  <sheetFormatPr defaultColWidth="9.140625" defaultRowHeight="14.25"/>
  <cols>
    <col min="1" max="2" width="3.140625" style="72" customWidth="1"/>
    <col min="3" max="3" width="37.85546875" style="72" customWidth="1"/>
    <col min="4" max="18" width="7.5703125" style="72" customWidth="1"/>
    <col min="19" max="16384" width="9.140625" style="72"/>
  </cols>
  <sheetData>
    <row r="1" spans="2:18" ht="22.5" customHeight="1" thickBot="1">
      <c r="B1" s="71" t="s">
        <v>112</v>
      </c>
    </row>
    <row r="2" spans="2:18" ht="18" customHeight="1">
      <c r="B2" s="310" t="s">
        <v>56</v>
      </c>
      <c r="C2" s="311"/>
      <c r="D2" s="314">
        <v>2022</v>
      </c>
      <c r="E2" s="314"/>
      <c r="F2" s="314"/>
      <c r="G2" s="314"/>
      <c r="H2" s="315"/>
      <c r="I2" s="314">
        <v>2023</v>
      </c>
      <c r="J2" s="314"/>
      <c r="K2" s="314"/>
      <c r="L2" s="314"/>
      <c r="M2" s="315"/>
      <c r="N2" s="314">
        <v>2024</v>
      </c>
      <c r="O2" s="314"/>
      <c r="P2" s="314"/>
      <c r="Q2" s="314"/>
      <c r="R2" s="315"/>
    </row>
    <row r="3" spans="2:18" ht="81.75" customHeight="1" thickBot="1">
      <c r="B3" s="312"/>
      <c r="C3" s="313"/>
      <c r="D3" s="1" t="s">
        <v>58</v>
      </c>
      <c r="E3" s="2" t="s">
        <v>59</v>
      </c>
      <c r="F3" s="2" t="s">
        <v>60</v>
      </c>
      <c r="G3" s="73" t="s">
        <v>61</v>
      </c>
      <c r="H3" s="74" t="s">
        <v>62</v>
      </c>
      <c r="I3" s="1" t="s">
        <v>58</v>
      </c>
      <c r="J3" s="2" t="s">
        <v>59</v>
      </c>
      <c r="K3" s="2" t="s">
        <v>60</v>
      </c>
      <c r="L3" s="73" t="s">
        <v>61</v>
      </c>
      <c r="M3" s="74" t="s">
        <v>62</v>
      </c>
      <c r="N3" s="1" t="s">
        <v>58</v>
      </c>
      <c r="O3" s="2" t="s">
        <v>59</v>
      </c>
      <c r="P3" s="2" t="s">
        <v>60</v>
      </c>
      <c r="Q3" s="73" t="s">
        <v>61</v>
      </c>
      <c r="R3" s="74" t="s">
        <v>62</v>
      </c>
    </row>
    <row r="4" spans="2:18" ht="15" customHeight="1">
      <c r="B4" s="3" t="s">
        <v>85</v>
      </c>
      <c r="C4" s="4"/>
      <c r="D4" s="227">
        <v>1.4284007623555794</v>
      </c>
      <c r="E4" s="5">
        <v>2.1065447400314019</v>
      </c>
      <c r="F4" s="5">
        <v>2.2999999999999998</v>
      </c>
      <c r="G4" s="75">
        <v>2.6</v>
      </c>
      <c r="H4" s="76">
        <v>2.2999999999999998</v>
      </c>
      <c r="I4" s="227">
        <v>1.918848809440604</v>
      </c>
      <c r="J4" s="5">
        <v>5.2892109647526997</v>
      </c>
      <c r="K4" s="5">
        <v>3.6</v>
      </c>
      <c r="L4" s="75">
        <v>5</v>
      </c>
      <c r="M4" s="76">
        <v>3.4</v>
      </c>
      <c r="N4" s="227">
        <v>3.4825507400786222</v>
      </c>
      <c r="O4" s="5">
        <v>1.7791581386961131</v>
      </c>
      <c r="P4" s="5" t="s">
        <v>157</v>
      </c>
      <c r="Q4" s="75">
        <v>3.8</v>
      </c>
      <c r="R4" s="76" t="s">
        <v>157</v>
      </c>
    </row>
    <row r="5" spans="2:18" ht="15" customHeight="1">
      <c r="B5" s="3"/>
      <c r="C5" s="4" t="s">
        <v>107</v>
      </c>
      <c r="D5" s="227">
        <v>2.6407565020940353</v>
      </c>
      <c r="E5" s="5">
        <v>1.3788555242583822</v>
      </c>
      <c r="F5" s="5">
        <v>1.9</v>
      </c>
      <c r="G5" s="75" t="s">
        <v>157</v>
      </c>
      <c r="H5" s="76">
        <v>1.7</v>
      </c>
      <c r="I5" s="227">
        <v>-1.2873452711576618</v>
      </c>
      <c r="J5" s="5">
        <v>2.3244267738047775</v>
      </c>
      <c r="K5" s="5">
        <v>1.9</v>
      </c>
      <c r="L5" s="75" t="s">
        <v>157</v>
      </c>
      <c r="M5" s="76">
        <v>0.5</v>
      </c>
      <c r="N5" s="227">
        <v>2.9353353652446117</v>
      </c>
      <c r="O5" s="5">
        <v>2.8222822457023344</v>
      </c>
      <c r="P5" s="5" t="s">
        <v>157</v>
      </c>
      <c r="Q5" s="75" t="s">
        <v>157</v>
      </c>
      <c r="R5" s="76" t="s">
        <v>157</v>
      </c>
    </row>
    <row r="6" spans="2:18">
      <c r="B6" s="3"/>
      <c r="C6" s="4" t="s">
        <v>86</v>
      </c>
      <c r="D6" s="227">
        <v>-3.1966223920564403</v>
      </c>
      <c r="E6" s="5">
        <v>-3.9121302433803962</v>
      </c>
      <c r="F6" s="5">
        <v>-1.7</v>
      </c>
      <c r="G6" s="75" t="s">
        <v>157</v>
      </c>
      <c r="H6" s="76">
        <v>-0.2</v>
      </c>
      <c r="I6" s="227">
        <v>0.32427243398507244</v>
      </c>
      <c r="J6" s="5">
        <v>0.20562596392308397</v>
      </c>
      <c r="K6" s="5">
        <v>0.2</v>
      </c>
      <c r="L6" s="75" t="s">
        <v>157</v>
      </c>
      <c r="M6" s="76">
        <v>0.1</v>
      </c>
      <c r="N6" s="227">
        <v>2.031093913292807</v>
      </c>
      <c r="O6" s="5">
        <v>-0.66262528421053846</v>
      </c>
      <c r="P6" s="5" t="s">
        <v>157</v>
      </c>
      <c r="Q6" s="75" t="s">
        <v>157</v>
      </c>
      <c r="R6" s="76" t="s">
        <v>157</v>
      </c>
    </row>
    <row r="7" spans="2:18">
      <c r="B7" s="3"/>
      <c r="C7" s="4" t="s">
        <v>87</v>
      </c>
      <c r="D7" s="227">
        <v>6.6444772185312502</v>
      </c>
      <c r="E7" s="5">
        <v>15.155791123823503</v>
      </c>
      <c r="F7" s="5">
        <v>10.8</v>
      </c>
      <c r="G7" s="75" t="s">
        <v>157</v>
      </c>
      <c r="H7" s="76">
        <v>13.9</v>
      </c>
      <c r="I7" s="227">
        <v>6.9276590636652173</v>
      </c>
      <c r="J7" s="5">
        <v>15.14524188106623</v>
      </c>
      <c r="K7" s="5">
        <v>13.4</v>
      </c>
      <c r="L7" s="75" t="s">
        <v>157</v>
      </c>
      <c r="M7" s="76">
        <v>15</v>
      </c>
      <c r="N7" s="227">
        <v>3.7953252212377748</v>
      </c>
      <c r="O7" s="5">
        <v>-2.500361997013667</v>
      </c>
      <c r="P7" s="5" t="s">
        <v>157</v>
      </c>
      <c r="Q7" s="75" t="s">
        <v>157</v>
      </c>
      <c r="R7" s="76" t="s">
        <v>157</v>
      </c>
    </row>
    <row r="8" spans="2:18">
      <c r="B8" s="3"/>
      <c r="C8" s="4" t="s">
        <v>88</v>
      </c>
      <c r="D8" s="227">
        <v>-0.42550120887302967</v>
      </c>
      <c r="E8" s="5">
        <v>1.4507841167400448</v>
      </c>
      <c r="F8" s="5">
        <v>2.9</v>
      </c>
      <c r="G8" s="75">
        <v>2.5649999999999999</v>
      </c>
      <c r="H8" s="76">
        <v>1</v>
      </c>
      <c r="I8" s="227">
        <v>5.1510152872019717</v>
      </c>
      <c r="J8" s="5">
        <v>8.9642146395731981</v>
      </c>
      <c r="K8" s="5">
        <v>7.4</v>
      </c>
      <c r="L8" s="75">
        <v>5.5060000000000002</v>
      </c>
      <c r="M8" s="76">
        <v>4.3</v>
      </c>
      <c r="N8" s="227">
        <v>6.7223666684789691</v>
      </c>
      <c r="O8" s="5">
        <v>4.6990381281112326</v>
      </c>
      <c r="P8" s="5" t="s">
        <v>157</v>
      </c>
      <c r="Q8" s="75">
        <v>5.3259999999999996</v>
      </c>
      <c r="R8" s="76" t="s">
        <v>157</v>
      </c>
    </row>
    <row r="9" spans="2:18">
      <c r="B9" s="3"/>
      <c r="C9" s="4" t="s">
        <v>108</v>
      </c>
      <c r="D9" s="227">
        <v>0.39991249063413647</v>
      </c>
      <c r="E9" s="5">
        <v>1.8169046881505224</v>
      </c>
      <c r="F9" s="5">
        <v>3.4</v>
      </c>
      <c r="G9" s="75">
        <v>3.8540000000000001</v>
      </c>
      <c r="H9" s="76">
        <v>1.7</v>
      </c>
      <c r="I9" s="227">
        <v>3.0905304046548565</v>
      </c>
      <c r="J9" s="5">
        <v>8.3715263480613764</v>
      </c>
      <c r="K9" s="5">
        <v>7.6</v>
      </c>
      <c r="L9" s="75">
        <v>6.2949999999999999</v>
      </c>
      <c r="M9" s="76">
        <v>4.3</v>
      </c>
      <c r="N9" s="227">
        <v>6.0990866459011954</v>
      </c>
      <c r="O9" s="5">
        <v>3.916308113874778</v>
      </c>
      <c r="P9" s="5" t="s">
        <v>157</v>
      </c>
      <c r="Q9" s="75">
        <v>3.8610000000000002</v>
      </c>
      <c r="R9" s="76" t="s">
        <v>157</v>
      </c>
    </row>
    <row r="10" spans="2:18" ht="3.75" customHeight="1">
      <c r="B10" s="3"/>
      <c r="C10" s="4"/>
      <c r="D10" s="227"/>
      <c r="E10" s="5"/>
      <c r="F10" s="5"/>
      <c r="G10" s="75"/>
      <c r="H10" s="76"/>
      <c r="I10" s="227"/>
      <c r="J10" s="5"/>
      <c r="K10" s="5"/>
      <c r="L10" s="75"/>
      <c r="M10" s="76"/>
      <c r="N10" s="227"/>
      <c r="O10" s="5"/>
      <c r="P10" s="5"/>
      <c r="Q10" s="75"/>
      <c r="R10" s="76"/>
    </row>
    <row r="11" spans="2:18" ht="16.5">
      <c r="B11" s="3" t="s">
        <v>159</v>
      </c>
      <c r="C11" s="4"/>
      <c r="D11" s="227">
        <v>10.399577362310893</v>
      </c>
      <c r="E11" s="5">
        <v>8.1348881163955546</v>
      </c>
      <c r="F11" s="5">
        <v>9.8000000000000007</v>
      </c>
      <c r="G11" s="75">
        <v>8.4489999999999998</v>
      </c>
      <c r="H11" s="76">
        <v>10.8</v>
      </c>
      <c r="I11" s="227">
        <v>11.138076311158159</v>
      </c>
      <c r="J11" s="5">
        <v>6.6925243088103326</v>
      </c>
      <c r="K11" s="5">
        <v>6.8</v>
      </c>
      <c r="L11" s="75">
        <v>4.0650000000000004</v>
      </c>
      <c r="M11" s="76">
        <v>10.1</v>
      </c>
      <c r="N11" s="227">
        <v>2.2539187266140743</v>
      </c>
      <c r="O11" s="5">
        <v>2.0052446306456195</v>
      </c>
      <c r="P11" s="5" t="s">
        <v>157</v>
      </c>
      <c r="Q11" s="75">
        <v>2.0019999999999998</v>
      </c>
      <c r="R11" s="76" t="s">
        <v>157</v>
      </c>
    </row>
    <row r="12" spans="2:18" ht="3.75" customHeight="1">
      <c r="B12" s="3"/>
      <c r="C12" s="4"/>
      <c r="D12" s="227"/>
      <c r="E12" s="5"/>
      <c r="F12" s="5"/>
      <c r="G12" s="75"/>
      <c r="H12" s="76"/>
      <c r="I12" s="227"/>
      <c r="J12" s="5"/>
      <c r="K12" s="5"/>
      <c r="L12" s="75"/>
      <c r="M12" s="76"/>
      <c r="N12" s="227"/>
      <c r="O12" s="5"/>
      <c r="P12" s="5"/>
      <c r="Q12" s="75"/>
      <c r="R12" s="76"/>
    </row>
    <row r="13" spans="2:18">
      <c r="B13" s="3" t="s">
        <v>83</v>
      </c>
      <c r="C13" s="4"/>
      <c r="D13" s="227">
        <v>1.5293175596012816</v>
      </c>
      <c r="E13" s="5">
        <v>0.57671633379394738</v>
      </c>
      <c r="F13" s="5">
        <v>1.9</v>
      </c>
      <c r="G13" s="75" t="s">
        <v>157</v>
      </c>
      <c r="H13" s="76" t="s">
        <v>157</v>
      </c>
      <c r="I13" s="227">
        <v>0.7475460867422612</v>
      </c>
      <c r="J13" s="5">
        <v>1.6013844552596801</v>
      </c>
      <c r="K13" s="5">
        <v>0.6</v>
      </c>
      <c r="L13" s="75" t="s">
        <v>157</v>
      </c>
      <c r="M13" s="76" t="s">
        <v>157</v>
      </c>
      <c r="N13" s="227">
        <v>-0.21890956719212795</v>
      </c>
      <c r="O13" s="5">
        <v>0.5836200788529089</v>
      </c>
      <c r="P13" s="5" t="s">
        <v>157</v>
      </c>
      <c r="Q13" s="75" t="s">
        <v>157</v>
      </c>
      <c r="R13" s="76" t="s">
        <v>157</v>
      </c>
    </row>
    <row r="14" spans="2:18">
      <c r="B14" s="3" t="s">
        <v>57</v>
      </c>
      <c r="C14" s="4"/>
      <c r="D14" s="227">
        <v>6.5412349558158391</v>
      </c>
      <c r="E14" s="5">
        <v>6.5678320844456888</v>
      </c>
      <c r="F14" s="5">
        <v>6.7</v>
      </c>
      <c r="G14" s="75">
        <v>6.4</v>
      </c>
      <c r="H14" s="76">
        <v>6.7</v>
      </c>
      <c r="I14" s="227">
        <v>6.5114976821628687</v>
      </c>
      <c r="J14" s="5">
        <v>5.6164646611426647</v>
      </c>
      <c r="K14" s="5">
        <v>6.3</v>
      </c>
      <c r="L14" s="75">
        <v>6.2</v>
      </c>
      <c r="M14" s="76">
        <v>6.4</v>
      </c>
      <c r="N14" s="227">
        <v>6.4786944239278448</v>
      </c>
      <c r="O14" s="5">
        <v>5.3765514487172075</v>
      </c>
      <c r="P14" s="5" t="s">
        <v>157</v>
      </c>
      <c r="Q14" s="75">
        <v>5.9</v>
      </c>
      <c r="R14" s="76" t="s">
        <v>157</v>
      </c>
    </row>
    <row r="15" spans="2:18">
      <c r="B15" s="3" t="s">
        <v>78</v>
      </c>
      <c r="C15" s="4"/>
      <c r="D15" s="227">
        <v>8.1483259426678387</v>
      </c>
      <c r="E15" s="5">
        <v>6.8538398018166857</v>
      </c>
      <c r="F15" s="5" t="s">
        <v>157</v>
      </c>
      <c r="G15" s="75" t="s">
        <v>157</v>
      </c>
      <c r="H15" s="76" t="s">
        <v>157</v>
      </c>
      <c r="I15" s="227">
        <v>9.5595991414938624</v>
      </c>
      <c r="J15" s="5">
        <v>7.1097372488408084</v>
      </c>
      <c r="K15" s="5" t="s">
        <v>157</v>
      </c>
      <c r="L15" s="75" t="s">
        <v>157</v>
      </c>
      <c r="M15" s="76" t="s">
        <v>157</v>
      </c>
      <c r="N15" s="227">
        <v>5.6829086924306722</v>
      </c>
      <c r="O15" s="5">
        <v>4.834054834054835</v>
      </c>
      <c r="P15" s="5" t="s">
        <v>157</v>
      </c>
      <c r="Q15" s="75" t="s">
        <v>157</v>
      </c>
      <c r="R15" s="76" t="s">
        <v>157</v>
      </c>
    </row>
    <row r="16" spans="2:18">
      <c r="B16" s="3" t="s">
        <v>75</v>
      </c>
      <c r="C16" s="4"/>
      <c r="D16" s="227">
        <v>7.9578709605703892</v>
      </c>
      <c r="E16" s="5">
        <v>7.1</v>
      </c>
      <c r="F16" s="5">
        <v>7.8</v>
      </c>
      <c r="G16" s="75" t="s">
        <v>157</v>
      </c>
      <c r="H16" s="76" t="s">
        <v>157</v>
      </c>
      <c r="I16" s="227">
        <v>9.6495064619005859</v>
      </c>
      <c r="J16" s="5">
        <v>7.1</v>
      </c>
      <c r="K16" s="5">
        <v>7</v>
      </c>
      <c r="L16" s="75" t="s">
        <v>157</v>
      </c>
      <c r="M16" s="76" t="s">
        <v>157</v>
      </c>
      <c r="N16" s="227">
        <v>5.7340046421859796</v>
      </c>
      <c r="O16" s="5">
        <v>5</v>
      </c>
      <c r="P16" s="5" t="s">
        <v>157</v>
      </c>
      <c r="Q16" s="75" t="s">
        <v>157</v>
      </c>
      <c r="R16" s="76" t="s">
        <v>157</v>
      </c>
    </row>
    <row r="17" spans="1:18" ht="3.75" customHeight="1">
      <c r="B17" s="3"/>
      <c r="C17" s="4"/>
      <c r="D17" s="227"/>
      <c r="E17" s="5"/>
      <c r="F17" s="5"/>
      <c r="G17" s="75"/>
      <c r="H17" s="76"/>
      <c r="I17" s="227"/>
      <c r="J17" s="5"/>
      <c r="K17" s="5"/>
      <c r="L17" s="75"/>
      <c r="M17" s="76"/>
      <c r="N17" s="227"/>
      <c r="O17" s="5"/>
      <c r="P17" s="5"/>
      <c r="Q17" s="75"/>
      <c r="R17" s="76"/>
    </row>
    <row r="18" spans="1:18">
      <c r="B18" s="3" t="s">
        <v>54</v>
      </c>
      <c r="C18" s="4"/>
      <c r="D18" s="227">
        <v>-3.6</v>
      </c>
      <c r="E18" s="5">
        <v>-5.0704446148469824</v>
      </c>
      <c r="F18" s="5">
        <v>-3.6</v>
      </c>
      <c r="G18" s="75">
        <v>-5.3659999999999997</v>
      </c>
      <c r="H18" s="76">
        <v>-4.5</v>
      </c>
      <c r="I18" s="227">
        <v>-3.2</v>
      </c>
      <c r="J18" s="5">
        <v>-2.3982502431889445</v>
      </c>
      <c r="K18" s="5">
        <v>-2.6</v>
      </c>
      <c r="L18" s="75">
        <v>-3.0830000000000002</v>
      </c>
      <c r="M18" s="76">
        <v>-2.4</v>
      </c>
      <c r="N18" s="227">
        <v>-4.5999999999999996</v>
      </c>
      <c r="O18" s="5">
        <v>-2.3237522428639967</v>
      </c>
      <c r="P18" s="5" t="s">
        <v>157</v>
      </c>
      <c r="Q18" s="75">
        <v>-2.4990000000000001</v>
      </c>
      <c r="R18" s="76" t="s">
        <v>157</v>
      </c>
    </row>
    <row r="19" spans="1:18">
      <c r="B19" s="3" t="s">
        <v>74</v>
      </c>
      <c r="C19" s="4"/>
      <c r="D19" s="227">
        <v>62.4</v>
      </c>
      <c r="E19" s="5">
        <v>61.597419227432063</v>
      </c>
      <c r="F19" s="5">
        <v>61.7</v>
      </c>
      <c r="G19" s="75">
        <v>61.405000000000001</v>
      </c>
      <c r="H19" s="76">
        <v>62.7</v>
      </c>
      <c r="I19" s="227">
        <v>59.815661534548894</v>
      </c>
      <c r="J19" s="5">
        <v>58.019477974885667</v>
      </c>
      <c r="K19" s="5">
        <v>58.3</v>
      </c>
      <c r="L19" s="75">
        <v>58.058999999999997</v>
      </c>
      <c r="M19" s="76">
        <v>59.6</v>
      </c>
      <c r="N19" s="227">
        <v>60.257257379120176</v>
      </c>
      <c r="O19" s="5">
        <v>58.167417455327389</v>
      </c>
      <c r="P19" s="5" t="s">
        <v>157</v>
      </c>
      <c r="Q19" s="75">
        <v>56.439</v>
      </c>
      <c r="R19" s="76" t="s">
        <v>157</v>
      </c>
    </row>
    <row r="20" spans="1:18" ht="3.75" customHeight="1">
      <c r="B20" s="3"/>
      <c r="C20" s="4"/>
      <c r="D20" s="227"/>
      <c r="E20" s="5"/>
      <c r="F20" s="5"/>
      <c r="G20" s="75"/>
      <c r="H20" s="76"/>
      <c r="I20" s="227"/>
      <c r="J20" s="5"/>
      <c r="K20" s="5"/>
      <c r="L20" s="75"/>
      <c r="M20" s="76"/>
      <c r="N20" s="227"/>
      <c r="O20" s="5"/>
      <c r="P20" s="5"/>
      <c r="Q20" s="75"/>
      <c r="R20" s="76"/>
    </row>
    <row r="21" spans="1:18" ht="15" thickBot="1">
      <c r="B21" s="77" t="s">
        <v>55</v>
      </c>
      <c r="C21" s="78"/>
      <c r="D21" s="231">
        <f>Súhrn!H49</f>
        <v>-5.5164011671011179</v>
      </c>
      <c r="E21" s="81">
        <v>-1.2028397048083017</v>
      </c>
      <c r="F21" s="81">
        <v>-4.3</v>
      </c>
      <c r="G21" s="79">
        <v>-4.9720000000000004</v>
      </c>
      <c r="H21" s="80">
        <v>-4.7</v>
      </c>
      <c r="I21" s="231">
        <f>Súhrn!I49</f>
        <v>-2.2510435407827911</v>
      </c>
      <c r="J21" s="81">
        <v>-0.97702122937219227</v>
      </c>
      <c r="K21" s="81">
        <v>-4.0999999999999996</v>
      </c>
      <c r="L21" s="79">
        <v>-4.8230000000000004</v>
      </c>
      <c r="M21" s="80">
        <v>-4.3</v>
      </c>
      <c r="N21" s="231">
        <f>Súhrn!N49</f>
        <v>0</v>
      </c>
      <c r="O21" s="81">
        <v>-0.72409503344985693</v>
      </c>
      <c r="P21" s="81" t="s">
        <v>157</v>
      </c>
      <c r="Q21" s="79">
        <v>-3.4159999999999999</v>
      </c>
      <c r="R21" s="80" t="s">
        <v>157</v>
      </c>
    </row>
    <row r="22" spans="1:18">
      <c r="B22" s="72" t="s">
        <v>84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</row>
    <row r="23" spans="1:18">
      <c r="B23" s="72" t="s">
        <v>199</v>
      </c>
    </row>
    <row r="24" spans="1:18">
      <c r="A24" s="68"/>
      <c r="B24" s="68" t="s">
        <v>205</v>
      </c>
      <c r="C24" s="68"/>
      <c r="D24" s="68"/>
      <c r="E24" s="68"/>
      <c r="F24" s="68"/>
      <c r="G24" s="68"/>
      <c r="H24" s="68"/>
      <c r="I24" s="68"/>
      <c r="J24" s="68"/>
      <c r="K24" s="68"/>
      <c r="N24" s="68"/>
      <c r="O24" s="68"/>
      <c r="P24" s="68"/>
    </row>
    <row r="25" spans="1:18">
      <c r="B25" s="68" t="s">
        <v>200</v>
      </c>
    </row>
    <row r="26" spans="1:18">
      <c r="B26" s="68" t="s">
        <v>201</v>
      </c>
    </row>
    <row r="27" spans="1:18">
      <c r="B27" s="83" t="s">
        <v>203</v>
      </c>
    </row>
    <row r="29" spans="1:18">
      <c r="B29" s="72" t="s">
        <v>158</v>
      </c>
    </row>
    <row r="35" spans="3:18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3:18"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3:18">
      <c r="C37" s="82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</row>
    <row r="38" spans="3:18">
      <c r="C38" s="82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3:18"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3:18">
      <c r="C40" s="82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3:18">
      <c r="C41" s="82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</sheetData>
  <mergeCells count="4">
    <mergeCell ref="B2:C3"/>
    <mergeCell ref="D2:H2"/>
    <mergeCell ref="I2:M2"/>
    <mergeCell ref="N2:R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2022-06-20T14:38:42Z</dcterms:modified>
</cp:coreProperties>
</file>