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SharedOPB\0_DATA DO ECB\WEB\"/>
    </mc:Choice>
  </mc:AlternateContent>
  <xr:revisionPtr revIDLastSave="0" documentId="8_{1C57925F-05DA-4772-912E-4023739ACDCA}" xr6:coauthVersionLast="47" xr6:coauthVersionMax="47" xr10:uidLastSave="{00000000-0000-0000-0000-000000000000}"/>
  <bookViews>
    <workbookView xWindow="-108" yWindow="-108" windowWidth="23256" windowHeight="12576" xr2:uid="{7977F383-F2C0-4BCD-B305-C408C1A73A12}"/>
  </bookViews>
  <sheets>
    <sheet name="QBOP_2023" sheetId="1" r:id="rId1"/>
  </sheets>
  <definedNames>
    <definedName name="_xlnm._FilterDatabase" localSheetId="0" hidden="1">QBOP_2023!$A$6:$BC$92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K91" i="1"/>
  <c r="H91" i="1"/>
  <c r="E91" i="1"/>
  <c r="N90" i="1"/>
  <c r="K90" i="1"/>
  <c r="H90" i="1"/>
  <c r="E90" i="1"/>
  <c r="N89" i="1"/>
  <c r="K89" i="1"/>
  <c r="H89" i="1"/>
  <c r="E89" i="1"/>
  <c r="N88" i="1"/>
  <c r="K88" i="1"/>
  <c r="H88" i="1"/>
  <c r="E88" i="1"/>
  <c r="N87" i="1"/>
  <c r="K87" i="1"/>
  <c r="H87" i="1"/>
  <c r="E87" i="1"/>
  <c r="N86" i="1"/>
  <c r="K86" i="1"/>
  <c r="H86" i="1"/>
  <c r="E86" i="1"/>
  <c r="N85" i="1"/>
  <c r="K85" i="1"/>
  <c r="H85" i="1"/>
  <c r="E85" i="1"/>
  <c r="N84" i="1"/>
  <c r="K84" i="1"/>
  <c r="H84" i="1"/>
  <c r="E84" i="1"/>
  <c r="N82" i="1"/>
  <c r="K82" i="1"/>
  <c r="H82" i="1"/>
  <c r="E82" i="1"/>
  <c r="N81" i="1"/>
  <c r="K81" i="1"/>
  <c r="H81" i="1"/>
  <c r="E81" i="1"/>
  <c r="N80" i="1"/>
  <c r="K80" i="1"/>
  <c r="H80" i="1"/>
  <c r="E80" i="1"/>
  <c r="N79" i="1"/>
  <c r="K79" i="1"/>
  <c r="H79" i="1"/>
  <c r="E79" i="1"/>
  <c r="M77" i="1"/>
  <c r="L77" i="1"/>
  <c r="N77" i="1" s="1"/>
  <c r="J77" i="1"/>
  <c r="I77" i="1"/>
  <c r="K77" i="1" s="1"/>
  <c r="G77" i="1"/>
  <c r="F77" i="1"/>
  <c r="H77" i="1" s="1"/>
  <c r="D77" i="1"/>
  <c r="C77" i="1"/>
  <c r="N72" i="1"/>
  <c r="K72" i="1"/>
  <c r="H72" i="1"/>
  <c r="E72" i="1"/>
  <c r="N71" i="1"/>
  <c r="K71" i="1"/>
  <c r="H71" i="1"/>
  <c r="E71" i="1"/>
  <c r="N70" i="1"/>
  <c r="K70" i="1"/>
  <c r="H70" i="1"/>
  <c r="E70" i="1"/>
  <c r="N69" i="1"/>
  <c r="K69" i="1"/>
  <c r="H69" i="1"/>
  <c r="E69" i="1"/>
  <c r="N68" i="1"/>
  <c r="K68" i="1"/>
  <c r="H68" i="1"/>
  <c r="E68" i="1"/>
  <c r="M67" i="1"/>
  <c r="L67" i="1"/>
  <c r="N67" i="1" s="1"/>
  <c r="J67" i="1"/>
  <c r="I67" i="1"/>
  <c r="K67" i="1" s="1"/>
  <c r="G67" i="1"/>
  <c r="F67" i="1"/>
  <c r="D67" i="1"/>
  <c r="C67" i="1"/>
  <c r="N66" i="1"/>
  <c r="K66" i="1"/>
  <c r="H66" i="1"/>
  <c r="E66" i="1"/>
  <c r="N65" i="1"/>
  <c r="K65" i="1"/>
  <c r="H65" i="1"/>
  <c r="E65" i="1"/>
  <c r="N64" i="1"/>
  <c r="K64" i="1"/>
  <c r="H64" i="1"/>
  <c r="E64" i="1"/>
  <c r="N63" i="1"/>
  <c r="K63" i="1"/>
  <c r="H63" i="1"/>
  <c r="E63" i="1"/>
  <c r="M62" i="1"/>
  <c r="M61" i="1" s="1"/>
  <c r="L62" i="1"/>
  <c r="L61" i="1" s="1"/>
  <c r="J62" i="1"/>
  <c r="I62" i="1"/>
  <c r="I61" i="1" s="1"/>
  <c r="G62" i="1"/>
  <c r="G61" i="1" s="1"/>
  <c r="F62" i="1"/>
  <c r="F61" i="1" s="1"/>
  <c r="D62" i="1"/>
  <c r="C62" i="1"/>
  <c r="E62" i="1" s="1"/>
  <c r="J61" i="1"/>
  <c r="D61" i="1"/>
  <c r="N60" i="1"/>
  <c r="K60" i="1"/>
  <c r="H60" i="1"/>
  <c r="E60" i="1"/>
  <c r="N59" i="1"/>
  <c r="K59" i="1"/>
  <c r="H59" i="1"/>
  <c r="E59" i="1"/>
  <c r="N58" i="1"/>
  <c r="K58" i="1"/>
  <c r="H58" i="1"/>
  <c r="E58" i="1"/>
  <c r="N57" i="1"/>
  <c r="K57" i="1"/>
  <c r="H57" i="1"/>
  <c r="E57" i="1"/>
  <c r="M56" i="1"/>
  <c r="L56" i="1"/>
  <c r="J56" i="1"/>
  <c r="I56" i="1"/>
  <c r="G56" i="1"/>
  <c r="F56" i="1"/>
  <c r="D56" i="1"/>
  <c r="C56" i="1"/>
  <c r="N55" i="1"/>
  <c r="K55" i="1"/>
  <c r="H55" i="1"/>
  <c r="E55" i="1"/>
  <c r="N54" i="1"/>
  <c r="K54" i="1"/>
  <c r="H54" i="1"/>
  <c r="E54" i="1"/>
  <c r="N53" i="1"/>
  <c r="K53" i="1"/>
  <c r="H53" i="1"/>
  <c r="E53" i="1"/>
  <c r="N52" i="1"/>
  <c r="K52" i="1"/>
  <c r="H52" i="1"/>
  <c r="E52" i="1"/>
  <c r="M51" i="1"/>
  <c r="L51" i="1"/>
  <c r="J51" i="1"/>
  <c r="I51" i="1"/>
  <c r="K51" i="1" s="1"/>
  <c r="G51" i="1"/>
  <c r="F51" i="1"/>
  <c r="H51" i="1" s="1"/>
  <c r="D51" i="1"/>
  <c r="C51" i="1"/>
  <c r="N50" i="1"/>
  <c r="K50" i="1"/>
  <c r="H50" i="1"/>
  <c r="E50" i="1"/>
  <c r="N49" i="1"/>
  <c r="K49" i="1"/>
  <c r="H49" i="1"/>
  <c r="E49" i="1"/>
  <c r="N48" i="1"/>
  <c r="K48" i="1"/>
  <c r="H48" i="1"/>
  <c r="E48" i="1"/>
  <c r="N47" i="1"/>
  <c r="K47" i="1"/>
  <c r="H47" i="1"/>
  <c r="E47" i="1"/>
  <c r="M46" i="1"/>
  <c r="N46" i="1" s="1"/>
  <c r="L46" i="1"/>
  <c r="J46" i="1"/>
  <c r="I46" i="1"/>
  <c r="I45" i="1" s="1"/>
  <c r="G46" i="1"/>
  <c r="G45" i="1" s="1"/>
  <c r="F46" i="1"/>
  <c r="D46" i="1"/>
  <c r="D45" i="1" s="1"/>
  <c r="C46" i="1"/>
  <c r="C45" i="1" s="1"/>
  <c r="J45" i="1"/>
  <c r="J44" i="1" s="1"/>
  <c r="N42" i="1"/>
  <c r="K42" i="1"/>
  <c r="H42" i="1"/>
  <c r="E42" i="1"/>
  <c r="N41" i="1"/>
  <c r="K41" i="1"/>
  <c r="H41" i="1"/>
  <c r="E41" i="1"/>
  <c r="M40" i="1"/>
  <c r="L40" i="1"/>
  <c r="J40" i="1"/>
  <c r="I40" i="1"/>
  <c r="K40" i="1" s="1"/>
  <c r="G40" i="1"/>
  <c r="F40" i="1"/>
  <c r="D40" i="1"/>
  <c r="C40" i="1"/>
  <c r="N39" i="1"/>
  <c r="K39" i="1"/>
  <c r="H39" i="1"/>
  <c r="E39" i="1"/>
  <c r="N38" i="1"/>
  <c r="K38" i="1"/>
  <c r="H38" i="1"/>
  <c r="E38" i="1"/>
  <c r="M37" i="1"/>
  <c r="L37" i="1"/>
  <c r="J37" i="1"/>
  <c r="I37" i="1"/>
  <c r="K37" i="1" s="1"/>
  <c r="G37" i="1"/>
  <c r="F37" i="1"/>
  <c r="D37" i="1"/>
  <c r="C37" i="1"/>
  <c r="N36" i="1"/>
  <c r="K36" i="1"/>
  <c r="H36" i="1"/>
  <c r="E36" i="1"/>
  <c r="N35" i="1"/>
  <c r="K35" i="1"/>
  <c r="H35" i="1"/>
  <c r="E35" i="1"/>
  <c r="M34" i="1"/>
  <c r="L34" i="1"/>
  <c r="J34" i="1"/>
  <c r="I34" i="1"/>
  <c r="G34" i="1"/>
  <c r="F34" i="1"/>
  <c r="D34" i="1"/>
  <c r="C34" i="1"/>
  <c r="N33" i="1"/>
  <c r="K33" i="1"/>
  <c r="H33" i="1"/>
  <c r="E33" i="1"/>
  <c r="N32" i="1"/>
  <c r="K32" i="1"/>
  <c r="H32" i="1"/>
  <c r="E32" i="1"/>
  <c r="N31" i="1"/>
  <c r="K31" i="1"/>
  <c r="H31" i="1"/>
  <c r="E31" i="1"/>
  <c r="N30" i="1"/>
  <c r="K30" i="1"/>
  <c r="H30" i="1"/>
  <c r="E30" i="1"/>
  <c r="M29" i="1"/>
  <c r="L29" i="1"/>
  <c r="J29" i="1"/>
  <c r="I29" i="1"/>
  <c r="G29" i="1"/>
  <c r="F29" i="1"/>
  <c r="D29" i="1"/>
  <c r="C29" i="1"/>
  <c r="N28" i="1"/>
  <c r="K28" i="1"/>
  <c r="H28" i="1"/>
  <c r="E28" i="1"/>
  <c r="N27" i="1"/>
  <c r="K27" i="1"/>
  <c r="H27" i="1"/>
  <c r="E27" i="1"/>
  <c r="N26" i="1"/>
  <c r="K26" i="1"/>
  <c r="H26" i="1"/>
  <c r="E26" i="1"/>
  <c r="M25" i="1"/>
  <c r="L25" i="1"/>
  <c r="N25" i="1" s="1"/>
  <c r="J25" i="1"/>
  <c r="I25" i="1"/>
  <c r="I24" i="1" s="1"/>
  <c r="G25" i="1"/>
  <c r="F25" i="1"/>
  <c r="D25" i="1"/>
  <c r="C25" i="1"/>
  <c r="E25" i="1" s="1"/>
  <c r="F24" i="1"/>
  <c r="D24" i="1"/>
  <c r="D22" i="1" s="1"/>
  <c r="N23" i="1"/>
  <c r="K23" i="1"/>
  <c r="H23" i="1"/>
  <c r="E23" i="1"/>
  <c r="F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M8" i="1"/>
  <c r="L8" i="1"/>
  <c r="J8" i="1"/>
  <c r="I8" i="1"/>
  <c r="K8" i="1" s="1"/>
  <c r="G8" i="1"/>
  <c r="F8" i="1"/>
  <c r="F6" i="1" s="1"/>
  <c r="D8" i="1"/>
  <c r="C8" i="1"/>
  <c r="E8" i="1" s="1"/>
  <c r="N7" i="1"/>
  <c r="K7" i="1"/>
  <c r="H7" i="1"/>
  <c r="E7" i="1"/>
  <c r="H34" i="1" l="1"/>
  <c r="K29" i="1"/>
  <c r="G24" i="1"/>
  <c r="G22" i="1" s="1"/>
  <c r="M24" i="1"/>
  <c r="M22" i="1" s="1"/>
  <c r="C24" i="1"/>
  <c r="C22" i="1" s="1"/>
  <c r="E29" i="1"/>
  <c r="E37" i="1"/>
  <c r="E40" i="1"/>
  <c r="K34" i="1"/>
  <c r="E51" i="1"/>
  <c r="E56" i="1"/>
  <c r="N29" i="1"/>
  <c r="N34" i="1"/>
  <c r="N37" i="1"/>
  <c r="N40" i="1"/>
  <c r="F45" i="1"/>
  <c r="H45" i="1" s="1"/>
  <c r="N62" i="1"/>
  <c r="K25" i="1"/>
  <c r="H56" i="1"/>
  <c r="J24" i="1"/>
  <c r="J22" i="1" s="1"/>
  <c r="J6" i="1" s="1"/>
  <c r="K56" i="1"/>
  <c r="H40" i="1"/>
  <c r="M6" i="1"/>
  <c r="H29" i="1"/>
  <c r="L45" i="1"/>
  <c r="L44" i="1" s="1"/>
  <c r="D6" i="1"/>
  <c r="M45" i="1"/>
  <c r="M44" i="1" s="1"/>
  <c r="K61" i="1"/>
  <c r="N44" i="1"/>
  <c r="L24" i="1"/>
  <c r="D44" i="1"/>
  <c r="H8" i="1"/>
  <c r="N56" i="1"/>
  <c r="E67" i="1"/>
  <c r="E34" i="1"/>
  <c r="C61" i="1"/>
  <c r="E61" i="1" s="1"/>
  <c r="K46" i="1"/>
  <c r="H67" i="1"/>
  <c r="G6" i="1"/>
  <c r="H6" i="1" s="1"/>
  <c r="E46" i="1"/>
  <c r="N61" i="1"/>
  <c r="K62" i="1"/>
  <c r="N8" i="1"/>
  <c r="H37" i="1"/>
  <c r="N51" i="1"/>
  <c r="E77" i="1"/>
  <c r="G44" i="1"/>
  <c r="K45" i="1"/>
  <c r="I44" i="1"/>
  <c r="K44" i="1" s="1"/>
  <c r="H61" i="1"/>
  <c r="H22" i="1"/>
  <c r="E22" i="1"/>
  <c r="C6" i="1"/>
  <c r="E6" i="1" s="1"/>
  <c r="I22" i="1"/>
  <c r="H46" i="1"/>
  <c r="E45" i="1"/>
  <c r="H62" i="1"/>
  <c r="N45" i="1"/>
  <c r="H25" i="1"/>
  <c r="H24" i="1" l="1"/>
  <c r="E24" i="1"/>
  <c r="F44" i="1"/>
  <c r="H44" i="1" s="1"/>
  <c r="H92" i="1" s="1"/>
  <c r="K24" i="1"/>
  <c r="C44" i="1"/>
  <c r="E44" i="1" s="1"/>
  <c r="E92" i="1" s="1"/>
  <c r="N24" i="1"/>
  <c r="L22" i="1"/>
  <c r="I6" i="1"/>
  <c r="K6" i="1" s="1"/>
  <c r="K92" i="1" s="1"/>
  <c r="K22" i="1"/>
  <c r="N22" i="1" l="1"/>
  <c r="L6" i="1"/>
  <c r="N6" i="1" s="1"/>
  <c r="N92" i="1" s="1"/>
</calcChain>
</file>

<file path=xl/sharedStrings.xml><?xml version="1.0" encoding="utf-8"?>
<sst xmlns="http://schemas.openxmlformats.org/spreadsheetml/2006/main" count="200" uniqueCount="145">
  <si>
    <t>Platobná bilancia</t>
  </si>
  <si>
    <t>(kumulatívne v mil. EUR)</t>
  </si>
  <si>
    <t>Q1</t>
  </si>
  <si>
    <t>Q2</t>
  </si>
  <si>
    <t>Q3</t>
  </si>
  <si>
    <t>Q4</t>
  </si>
  <si>
    <t>Kredit</t>
  </si>
  <si>
    <t>Debet</t>
  </si>
  <si>
    <t>Saldo</t>
  </si>
  <si>
    <t>1.</t>
  </si>
  <si>
    <t>Bežný účet</t>
  </si>
  <si>
    <t>1.1</t>
  </si>
  <si>
    <t>Tovar</t>
  </si>
  <si>
    <t>1.2</t>
  </si>
  <si>
    <t>Služby</t>
  </si>
  <si>
    <t>1.2.1</t>
  </si>
  <si>
    <t>Výrobné služby týkajúce sa fyzických vstupov vo vlastníctve tretích osôb</t>
  </si>
  <si>
    <t>1.2.2</t>
  </si>
  <si>
    <t>Služby údržby a opravy inde nezahrnuté</t>
  </si>
  <si>
    <t>1.2.3</t>
  </si>
  <si>
    <t>Doprava</t>
  </si>
  <si>
    <t>1.2.4</t>
  </si>
  <si>
    <t>Cestovný ruch</t>
  </si>
  <si>
    <t>1.2.5</t>
  </si>
  <si>
    <t>Stavebníctvo</t>
  </si>
  <si>
    <t>1.2.6</t>
  </si>
  <si>
    <t>Poisťovacie a dôchodkové služby</t>
  </si>
  <si>
    <t>1.2.7</t>
  </si>
  <si>
    <t>Finančné služby</t>
  </si>
  <si>
    <t>1.2.8</t>
  </si>
  <si>
    <t>Poplatky za používanie duševného vlastníctva</t>
  </si>
  <si>
    <t>1.2.9</t>
  </si>
  <si>
    <t>Telekomunikačné, počítačové a informačné služby</t>
  </si>
  <si>
    <t>1.2.10</t>
  </si>
  <si>
    <t>Ostatné obchodné služby</t>
  </si>
  <si>
    <t>1.2.11</t>
  </si>
  <si>
    <t>Osobné, kultúrne a rekreačné služby</t>
  </si>
  <si>
    <t>1.2.12</t>
  </si>
  <si>
    <t>Vládne tovary a služby</t>
  </si>
  <si>
    <t>1.2.13</t>
  </si>
  <si>
    <t>Ostatné služby inde nezahrnuté</t>
  </si>
  <si>
    <t>1.3</t>
  </si>
  <si>
    <t>Primárne výnosy</t>
  </si>
  <si>
    <t>1.3.1</t>
  </si>
  <si>
    <t>Kompenzácie pracovníkov</t>
  </si>
  <si>
    <t>1.3.2</t>
  </si>
  <si>
    <t>Výnosy z investícií</t>
  </si>
  <si>
    <t>1.3.2.1</t>
  </si>
  <si>
    <t>Priame investície</t>
  </si>
  <si>
    <t>1.3.2.1.1</t>
  </si>
  <si>
    <t>Dividendy</t>
  </si>
  <si>
    <t>1.3.2.1.2</t>
  </si>
  <si>
    <t>Reinvestovaný zisk</t>
  </si>
  <si>
    <t>1.3.2.1.3</t>
  </si>
  <si>
    <t>Dlhové nástroje</t>
  </si>
  <si>
    <t>1.3.2.2</t>
  </si>
  <si>
    <t>Portfóliové investície</t>
  </si>
  <si>
    <t>1.3.2.2.1</t>
  </si>
  <si>
    <t>Majetkové cenné papiere</t>
  </si>
  <si>
    <t>1.3.2.2.2</t>
  </si>
  <si>
    <t>Dlhové cenné papiere</t>
  </si>
  <si>
    <t>1.3.2.3</t>
  </si>
  <si>
    <t>Ostatné investície</t>
  </si>
  <si>
    <t>1.3.2.4</t>
  </si>
  <si>
    <t>Rezervné aktíva</t>
  </si>
  <si>
    <t>1.3.3</t>
  </si>
  <si>
    <t>Ostatné primárne výnosy</t>
  </si>
  <si>
    <t>1.3.3.v</t>
  </si>
  <si>
    <t>Vláda</t>
  </si>
  <si>
    <t>1.3.3.o</t>
  </si>
  <si>
    <t>Ostatné sektory</t>
  </si>
  <si>
    <t>1.4</t>
  </si>
  <si>
    <t>Sekundárne výnosy</t>
  </si>
  <si>
    <t>1.4.v</t>
  </si>
  <si>
    <t>1.4.o</t>
  </si>
  <si>
    <t>2.</t>
  </si>
  <si>
    <t>Kapitálový účet</t>
  </si>
  <si>
    <t>2.1</t>
  </si>
  <si>
    <t>Kúpa/Predaj nevýrobných nefinančných aktív</t>
  </si>
  <si>
    <t>2.2</t>
  </si>
  <si>
    <t>Kapitálové transfery</t>
  </si>
  <si>
    <t>Aktíva</t>
  </si>
  <si>
    <t>Pasíva</t>
  </si>
  <si>
    <t>3.</t>
  </si>
  <si>
    <t>Finančný účet</t>
  </si>
  <si>
    <t>3.1</t>
  </si>
  <si>
    <t>3.1.1</t>
  </si>
  <si>
    <t>Majetková účasť</t>
  </si>
  <si>
    <t>3.1.1.S1</t>
  </si>
  <si>
    <t>Centrálna banka</t>
  </si>
  <si>
    <t>3.1.1.S2</t>
  </si>
  <si>
    <t>Peňažné finančné inštitúcie</t>
  </si>
  <si>
    <t>3.1.1.S3</t>
  </si>
  <si>
    <t>3.1.1.S4</t>
  </si>
  <si>
    <t>3.1.2</t>
  </si>
  <si>
    <t>3.1.2.S1</t>
  </si>
  <si>
    <t>3.1.2.S2</t>
  </si>
  <si>
    <t>3.1.2.S3</t>
  </si>
  <si>
    <t>3.1.2.S4</t>
  </si>
  <si>
    <t>3.1.3</t>
  </si>
  <si>
    <t>3.1.3.S1</t>
  </si>
  <si>
    <t>3.1.3.S2</t>
  </si>
  <si>
    <t>3.1.3.S3</t>
  </si>
  <si>
    <t>3.1.3.S4</t>
  </si>
  <si>
    <t>3.2</t>
  </si>
  <si>
    <t>3.2.1</t>
  </si>
  <si>
    <t>3.2.1.S1</t>
  </si>
  <si>
    <t>3.2.1.S2</t>
  </si>
  <si>
    <t>3.2.1.S3</t>
  </si>
  <si>
    <t>3.2.1.S4</t>
  </si>
  <si>
    <t>3.2.2</t>
  </si>
  <si>
    <t>3.2.2.S1</t>
  </si>
  <si>
    <t>3.2.2.S2</t>
  </si>
  <si>
    <t>3.2.2.S3</t>
  </si>
  <si>
    <t>3.2.2.S4</t>
  </si>
  <si>
    <t>3.3</t>
  </si>
  <si>
    <t>Finančné deriváty</t>
  </si>
  <si>
    <t>3.3.S1</t>
  </si>
  <si>
    <t>3.3.S2</t>
  </si>
  <si>
    <t>3.3.S3</t>
  </si>
  <si>
    <t>3.3.S4</t>
  </si>
  <si>
    <t>3.4</t>
  </si>
  <si>
    <t>podľa sektorov</t>
  </si>
  <si>
    <t>3.4.S1</t>
  </si>
  <si>
    <t>3.4.S2</t>
  </si>
  <si>
    <t>3.4.S3</t>
  </si>
  <si>
    <t>3.4.S4</t>
  </si>
  <si>
    <t>podľa finančných nástrojov</t>
  </si>
  <si>
    <t>3.4.1</t>
  </si>
  <si>
    <t>Ostatné účasti</t>
  </si>
  <si>
    <t>3.4.2</t>
  </si>
  <si>
    <t>Hotovosť a vklady</t>
  </si>
  <si>
    <t>3.4.3</t>
  </si>
  <si>
    <t>Pôžičky</t>
  </si>
  <si>
    <t>3.4.4</t>
  </si>
  <si>
    <t>Poistné, penzijné a dôchodkové programy</t>
  </si>
  <si>
    <t>3.4.5</t>
  </si>
  <si>
    <t>Obchodné úvery a preddavky</t>
  </si>
  <si>
    <t>3.4.6</t>
  </si>
  <si>
    <t>Ostatné pohľadávky/záväzky</t>
  </si>
  <si>
    <t>3.4.7</t>
  </si>
  <si>
    <t>SDR</t>
  </si>
  <si>
    <t>3.5</t>
  </si>
  <si>
    <t>4.</t>
  </si>
  <si>
    <t>Chyby a omyly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</si>
</sst>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10"/>
      <name val="Times New Roman"/>
      <family val="1"/>
    </font>
    <font>
      <sz val="14"/>
      <name val="Aptos Narrow"/>
      <family val="2"/>
      <charset val="238"/>
      <scheme val="minor"/>
    </font>
    <font>
      <b/>
      <sz val="2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4"/>
      <name val="Aptos Narrow"/>
      <family val="2"/>
      <charset val="238"/>
      <scheme val="minor"/>
    </font>
    <font>
      <b/>
      <sz val="14"/>
      <name val="Arial"/>
      <family val="2"/>
    </font>
    <font>
      <b/>
      <sz val="14"/>
      <name val="Aptos Narrow"/>
      <family val="2"/>
      <scheme val="minor"/>
    </font>
    <font>
      <b/>
      <sz val="12"/>
      <name val="Aptos Narrow"/>
      <family val="2"/>
      <charset val="238"/>
      <scheme val="minor"/>
    </font>
    <font>
      <sz val="10"/>
      <name val="Arial"/>
      <family val="2"/>
    </font>
    <font>
      <sz val="12"/>
      <name val="Aptos Narrow"/>
      <family val="2"/>
      <charset val="238"/>
      <scheme val="minor"/>
    </font>
    <font>
      <u/>
      <sz val="14"/>
      <name val="Aptos Narrow"/>
      <family val="2"/>
      <charset val="238"/>
      <scheme val="minor"/>
    </font>
    <font>
      <i/>
      <sz val="14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6" fillId="0" borderId="0"/>
  </cellStyleXfs>
  <cellXfs count="45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/>
    <xf numFmtId="0" fontId="2" fillId="2" borderId="0" xfId="1" applyFont="1" applyFill="1" applyAlignment="1">
      <alignment vertical="center"/>
    </xf>
    <xf numFmtId="0" fontId="2" fillId="2" borderId="0" xfId="1" applyFont="1" applyFill="1"/>
    <xf numFmtId="0" fontId="4" fillId="0" borderId="0" xfId="1" applyFont="1"/>
    <xf numFmtId="0" fontId="5" fillId="0" borderId="0" xfId="1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wrapText="1"/>
    </xf>
    <xf numFmtId="0" fontId="2" fillId="0" borderId="4" xfId="1" applyFont="1" applyBorder="1" applyAlignment="1">
      <alignment horizontal="right"/>
    </xf>
    <xf numFmtId="49" fontId="10" fillId="0" borderId="3" xfId="1" applyNumberFormat="1" applyFont="1" applyBorder="1" applyAlignment="1">
      <alignment horizontal="right"/>
    </xf>
    <xf numFmtId="0" fontId="7" fillId="2" borderId="3" xfId="2" applyFont="1" applyFill="1" applyBorder="1"/>
    <xf numFmtId="164" fontId="12" fillId="0" borderId="3" xfId="3" applyNumberFormat="1" applyFont="1" applyBorder="1" applyAlignment="1">
      <alignment vertical="center"/>
    </xf>
    <xf numFmtId="49" fontId="12" fillId="0" borderId="3" xfId="1" applyNumberFormat="1" applyFont="1" applyBorder="1" applyAlignment="1">
      <alignment horizontal="right"/>
    </xf>
    <xf numFmtId="0" fontId="13" fillId="2" borderId="1" xfId="1" applyFont="1" applyFill="1" applyBorder="1" applyAlignment="1">
      <alignment horizontal="justify" vertical="top" wrapText="1"/>
    </xf>
    <xf numFmtId="164" fontId="12" fillId="7" borderId="3" xfId="3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wrapText="1" indent="2"/>
    </xf>
    <xf numFmtId="0" fontId="3" fillId="0" borderId="1" xfId="1" applyFont="1" applyBorder="1" applyAlignment="1">
      <alignment horizontal="left" wrapText="1" indent="2"/>
    </xf>
    <xf numFmtId="0" fontId="1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left" wrapText="1" indent="4"/>
    </xf>
    <xf numFmtId="0" fontId="3" fillId="2" borderId="1" xfId="1" applyFont="1" applyFill="1" applyBorder="1" applyAlignment="1">
      <alignment horizontal="left" wrapText="1" indent="6"/>
    </xf>
    <xf numFmtId="0" fontId="3" fillId="0" borderId="1" xfId="1" applyFont="1" applyBorder="1" applyAlignment="1">
      <alignment horizontal="left" vertical="top" wrapText="1" indent="6"/>
    </xf>
    <xf numFmtId="0" fontId="3" fillId="2" borderId="1" xfId="1" applyFont="1" applyFill="1" applyBorder="1" applyAlignment="1">
      <alignment horizontal="left" wrapText="1" indent="4"/>
    </xf>
    <xf numFmtId="0" fontId="3" fillId="2" borderId="1" xfId="1" applyFont="1" applyFill="1" applyBorder="1" applyAlignment="1">
      <alignment horizontal="left" vertical="top" wrapText="1" indent="6"/>
    </xf>
    <xf numFmtId="0" fontId="13" fillId="2" borderId="1" xfId="1" applyFont="1" applyFill="1" applyBorder="1" applyAlignment="1">
      <alignment horizontal="justify" wrapText="1"/>
    </xf>
    <xf numFmtId="0" fontId="7" fillId="2" borderId="5" xfId="2" applyFont="1" applyFill="1" applyBorder="1"/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 wrapText="1" indent="5"/>
    </xf>
    <xf numFmtId="0" fontId="7" fillId="2" borderId="1" xfId="2" applyFont="1" applyFill="1" applyBorder="1"/>
    <xf numFmtId="0" fontId="13" fillId="2" borderId="3" xfId="1" applyFont="1" applyFill="1" applyBorder="1" applyAlignment="1">
      <alignment horizontal="justify" vertical="top" wrapText="1"/>
    </xf>
    <xf numFmtId="0" fontId="3" fillId="2" borderId="3" xfId="1" applyFont="1" applyFill="1" applyBorder="1" applyAlignment="1">
      <alignment horizontal="left" vertical="top" wrapText="1" indent="2"/>
    </xf>
    <xf numFmtId="0" fontId="3" fillId="2" borderId="1" xfId="1" applyFont="1" applyFill="1" applyBorder="1" applyAlignment="1">
      <alignment horizontal="left" vertical="top" indent="2"/>
    </xf>
    <xf numFmtId="0" fontId="3" fillId="2" borderId="3" xfId="1" applyFont="1" applyFill="1" applyBorder="1" applyAlignment="1">
      <alignment horizontal="left" vertical="top" wrapText="1" indent="6"/>
    </xf>
    <xf numFmtId="164" fontId="12" fillId="8" borderId="3" xfId="3" applyNumberFormat="1" applyFont="1" applyFill="1" applyBorder="1" applyAlignment="1">
      <alignment vertical="center"/>
    </xf>
    <xf numFmtId="0" fontId="3" fillId="0" borderId="3" xfId="1" applyFont="1" applyBorder="1" applyAlignment="1">
      <alignment horizontal="left"/>
    </xf>
    <xf numFmtId="0" fontId="14" fillId="2" borderId="3" xfId="1" applyFont="1" applyFill="1" applyBorder="1" applyAlignment="1">
      <alignment horizontal="left" vertical="top" wrapText="1" indent="4"/>
    </xf>
    <xf numFmtId="0" fontId="7" fillId="2" borderId="1" xfId="1" applyFont="1" applyFill="1" applyBorder="1" applyAlignment="1">
      <alignment horizontal="left" vertical="top" wrapText="1"/>
    </xf>
    <xf numFmtId="0" fontId="2" fillId="0" borderId="0" xfId="1" applyFont="1"/>
    <xf numFmtId="164" fontId="2" fillId="2" borderId="0" xfId="1" applyNumberFormat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164" fontId="2" fillId="2" borderId="0" xfId="1" applyNumberFormat="1" applyFont="1" applyFill="1"/>
  </cellXfs>
  <cellStyles count="4">
    <cellStyle name="Normal" xfId="0" builtinId="0"/>
    <cellStyle name="Normal 3" xfId="3" xr:uid="{67F1E6E0-13E5-4479-824E-DCD7C5A9B12F}"/>
    <cellStyle name="Normal 7" xfId="1" xr:uid="{D52170EA-54FB-41DB-AB54-4ADA80DFF610}"/>
    <cellStyle name="Normal_Booklet 2011_euro17_WGES_2011_280" xfId="2" xr:uid="{F0A0F6C7-3E06-41A8-9299-EAA200C21DE5}"/>
  </cellStyles>
  <dxfs count="100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8E5C-FCD7-4CDE-85E9-056A1BD0E93C}">
  <sheetPr>
    <tabColor rgb="FFFF0000"/>
    <pageSetUpPr fitToPage="1"/>
  </sheetPr>
  <dimension ref="A1:N149"/>
  <sheetViews>
    <sheetView showGridLines="0" tabSelected="1" topLeftCell="B1" zoomScale="75" zoomScaleNormal="75" zoomScaleSheetLayoutView="75" zoomScalePageLayoutView="40" workbookViewId="0">
      <selection activeCell="B1" sqref="B1"/>
    </sheetView>
  </sheetViews>
  <sheetFormatPr defaultColWidth="9.109375" defaultRowHeight="13.2" x14ac:dyDescent="0.25"/>
  <cols>
    <col min="1" max="1" width="12.5546875" style="4" customWidth="1"/>
    <col min="2" max="2" width="79.33203125" style="4" customWidth="1"/>
    <col min="3" max="5" width="13.33203125" style="3" customWidth="1"/>
    <col min="6" max="14" width="13.33203125" style="4" customWidth="1"/>
    <col min="15" max="16384" width="9.109375" style="4"/>
  </cols>
  <sheetData>
    <row r="1" spans="1:14" ht="24.9" customHeight="1" x14ac:dyDescent="0.35">
      <c r="A1" s="1"/>
      <c r="B1" s="2"/>
    </row>
    <row r="2" spans="1:14" ht="24.9" customHeight="1" x14ac:dyDescent="0.5">
      <c r="A2" s="1"/>
      <c r="B2" s="5" t="s">
        <v>0</v>
      </c>
      <c r="C2" s="5"/>
    </row>
    <row r="3" spans="1:14" ht="24.9" customHeight="1" x14ac:dyDescent="0.4">
      <c r="A3" s="1"/>
      <c r="B3" s="6" t="s">
        <v>1</v>
      </c>
    </row>
    <row r="4" spans="1:14" ht="24.9" customHeight="1" x14ac:dyDescent="0.5">
      <c r="A4" s="1"/>
      <c r="B4" s="5">
        <v>2023</v>
      </c>
      <c r="C4" s="7"/>
      <c r="D4" s="8" t="s">
        <v>2</v>
      </c>
      <c r="E4" s="8"/>
      <c r="F4" s="9"/>
      <c r="G4" s="9" t="s">
        <v>3</v>
      </c>
      <c r="H4" s="9"/>
      <c r="I4" s="10"/>
      <c r="J4" s="10" t="s">
        <v>4</v>
      </c>
      <c r="K4" s="10"/>
      <c r="L4" s="11"/>
      <c r="M4" s="11" t="s">
        <v>5</v>
      </c>
      <c r="N4" s="11"/>
    </row>
    <row r="5" spans="1:14" ht="24.9" customHeight="1" x14ac:dyDescent="0.35">
      <c r="A5" s="13"/>
      <c r="B5" s="2"/>
      <c r="C5" s="12" t="s">
        <v>6</v>
      </c>
      <c r="D5" s="12" t="s">
        <v>7</v>
      </c>
      <c r="E5" s="12" t="s">
        <v>8</v>
      </c>
      <c r="F5" s="12" t="s">
        <v>6</v>
      </c>
      <c r="G5" s="12" t="s">
        <v>7</v>
      </c>
      <c r="H5" s="12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2" t="s">
        <v>8</v>
      </c>
    </row>
    <row r="6" spans="1:14" ht="18.75" customHeight="1" x14ac:dyDescent="0.35">
      <c r="A6" s="14" t="s">
        <v>9</v>
      </c>
      <c r="B6" s="15" t="s">
        <v>10</v>
      </c>
      <c r="C6" s="16">
        <f>+C7+C8+C22+C37</f>
        <v>30463.047291848765</v>
      </c>
      <c r="D6" s="16">
        <f>+D7+D8+D22+D37</f>
        <v>30832.662480706</v>
      </c>
      <c r="E6" s="16">
        <f>+C6-D6</f>
        <v>-369.6151888572349</v>
      </c>
      <c r="F6" s="16">
        <f>+F7+F8+F22+F37</f>
        <v>60736.848167315213</v>
      </c>
      <c r="G6" s="16">
        <f>+G7+G8+G22+G37</f>
        <v>60684.417998170364</v>
      </c>
      <c r="H6" s="16">
        <f>+F6-G6</f>
        <v>52.43016914484906</v>
      </c>
      <c r="I6" s="16">
        <f>+I7+I8+I22+I37</f>
        <v>89144.329180712142</v>
      </c>
      <c r="J6" s="16">
        <f>+J7+J8+J22+J37</f>
        <v>89438.010260185925</v>
      </c>
      <c r="K6" s="16">
        <f>+I6-J6</f>
        <v>-293.68107947378303</v>
      </c>
      <c r="L6" s="16">
        <f>+L7+L8+L22+L37</f>
        <v>119160.87338815683</v>
      </c>
      <c r="M6" s="16">
        <f>+M7+M8+M22+M37</f>
        <v>120250.04232926198</v>
      </c>
      <c r="N6" s="16">
        <f>+L6-M6</f>
        <v>-1089.1689411051484</v>
      </c>
    </row>
    <row r="7" spans="1:14" ht="18.75" customHeight="1" x14ac:dyDescent="0.3">
      <c r="A7" s="17" t="s">
        <v>11</v>
      </c>
      <c r="B7" s="18" t="s">
        <v>12</v>
      </c>
      <c r="C7" s="19">
        <v>26046.817547000006</v>
      </c>
      <c r="D7" s="19">
        <v>26092.413422000001</v>
      </c>
      <c r="E7" s="16">
        <f t="shared" ref="E7:E69" si="0">+C7-D7</f>
        <v>-45.595874999995431</v>
      </c>
      <c r="F7" s="19">
        <v>51678.375804000003</v>
      </c>
      <c r="G7" s="19">
        <v>50932.940276000008</v>
      </c>
      <c r="H7" s="16">
        <f t="shared" ref="H7:H42" si="1">+F7-G7</f>
        <v>745.43552799999452</v>
      </c>
      <c r="I7" s="19">
        <v>75336.082548999999</v>
      </c>
      <c r="J7" s="19">
        <v>74159.865527000002</v>
      </c>
      <c r="K7" s="16">
        <f t="shared" ref="K7:K42" si="2">+I7-J7</f>
        <v>1176.2170219999971</v>
      </c>
      <c r="L7" s="19">
        <v>100519.81869</v>
      </c>
      <c r="M7" s="19">
        <v>99342.476431000003</v>
      </c>
      <c r="N7" s="16">
        <f t="shared" ref="N7:N42" si="3">+L7-M7</f>
        <v>1177.3422589999973</v>
      </c>
    </row>
    <row r="8" spans="1:14" ht="18.75" customHeight="1" x14ac:dyDescent="0.3">
      <c r="A8" s="17" t="s">
        <v>13</v>
      </c>
      <c r="B8" s="18" t="s">
        <v>14</v>
      </c>
      <c r="C8" s="16">
        <f>SUM(C9:C21)</f>
        <v>2844.8336083539998</v>
      </c>
      <c r="D8" s="16">
        <f>SUM(D9:D21)</f>
        <v>2547.948272932952</v>
      </c>
      <c r="E8" s="16">
        <f t="shared" si="0"/>
        <v>296.88533542104778</v>
      </c>
      <c r="F8" s="16">
        <f>SUM(F9:F21)</f>
        <v>5871.2399154280001</v>
      </c>
      <c r="G8" s="16">
        <f>SUM(G9:G21)</f>
        <v>5173.2558823387235</v>
      </c>
      <c r="H8" s="16">
        <f t="shared" si="1"/>
        <v>697.98403308927664</v>
      </c>
      <c r="I8" s="16">
        <f>SUM(I9:I21)</f>
        <v>9098.6970277020009</v>
      </c>
      <c r="J8" s="16">
        <f>SUM(J9:J21)</f>
        <v>8250.4204153640439</v>
      </c>
      <c r="K8" s="16">
        <f t="shared" si="2"/>
        <v>848.27661233795698</v>
      </c>
      <c r="L8" s="16">
        <f>SUM(L9:L21)</f>
        <v>12356.186448108594</v>
      </c>
      <c r="M8" s="16">
        <f>SUM(M9:M21)</f>
        <v>11414.825300975332</v>
      </c>
      <c r="N8" s="16">
        <f t="shared" si="3"/>
        <v>941.36114713326242</v>
      </c>
    </row>
    <row r="9" spans="1:14" ht="18.75" customHeight="1" x14ac:dyDescent="0.35">
      <c r="A9" s="17" t="s">
        <v>15</v>
      </c>
      <c r="B9" s="20" t="s">
        <v>16</v>
      </c>
      <c r="C9" s="19">
        <v>283.86266200000011</v>
      </c>
      <c r="D9" s="19">
        <v>5.3480359999999987</v>
      </c>
      <c r="E9" s="16">
        <f t="shared" si="0"/>
        <v>278.51462600000013</v>
      </c>
      <c r="F9" s="19">
        <v>679.42888900000003</v>
      </c>
      <c r="G9" s="19">
        <v>2.7760169999999986</v>
      </c>
      <c r="H9" s="16">
        <f t="shared" si="1"/>
        <v>676.652872</v>
      </c>
      <c r="I9" s="19">
        <v>928.1318940000001</v>
      </c>
      <c r="J9" s="19">
        <v>21.810568</v>
      </c>
      <c r="K9" s="16">
        <f t="shared" si="2"/>
        <v>906.32132600000011</v>
      </c>
      <c r="L9" s="19">
        <v>1225.6026630000001</v>
      </c>
      <c r="M9" s="19">
        <v>51.047594000000004</v>
      </c>
      <c r="N9" s="16">
        <f t="shared" si="3"/>
        <v>1174.555069</v>
      </c>
    </row>
    <row r="10" spans="1:14" ht="18.75" customHeight="1" x14ac:dyDescent="0.35">
      <c r="A10" s="17" t="s">
        <v>17</v>
      </c>
      <c r="B10" s="20" t="s">
        <v>18</v>
      </c>
      <c r="C10" s="19">
        <v>76.811874809000059</v>
      </c>
      <c r="D10" s="19">
        <v>50.47915754715001</v>
      </c>
      <c r="E10" s="16">
        <f t="shared" si="0"/>
        <v>26.33271726185005</v>
      </c>
      <c r="F10" s="19">
        <v>147.57474961800008</v>
      </c>
      <c r="G10" s="19">
        <v>111.19731509430001</v>
      </c>
      <c r="H10" s="16">
        <f t="shared" si="1"/>
        <v>36.377434523700074</v>
      </c>
      <c r="I10" s="19">
        <v>223.14662442700012</v>
      </c>
      <c r="J10" s="19">
        <v>176.73547264145</v>
      </c>
      <c r="K10" s="16">
        <f t="shared" si="2"/>
        <v>46.411151785550118</v>
      </c>
      <c r="L10" s="19">
        <v>312.91139373370817</v>
      </c>
      <c r="M10" s="19">
        <v>246.87406087902403</v>
      </c>
      <c r="N10" s="16">
        <f t="shared" si="3"/>
        <v>66.037332854684138</v>
      </c>
    </row>
    <row r="11" spans="1:14" ht="18.75" customHeight="1" x14ac:dyDescent="0.35">
      <c r="A11" s="17" t="s">
        <v>19</v>
      </c>
      <c r="B11" s="20" t="s">
        <v>20</v>
      </c>
      <c r="C11" s="19">
        <v>921.00692764049984</v>
      </c>
      <c r="D11" s="19">
        <v>877.62575172619972</v>
      </c>
      <c r="E11" s="16">
        <f t="shared" si="0"/>
        <v>43.381175914300115</v>
      </c>
      <c r="F11" s="19">
        <v>1817.4138552809998</v>
      </c>
      <c r="G11" s="19">
        <v>1731.6015034523994</v>
      </c>
      <c r="H11" s="16">
        <f t="shared" si="1"/>
        <v>85.812351828600413</v>
      </c>
      <c r="I11" s="19">
        <v>2762.2157829215002</v>
      </c>
      <c r="J11" s="19">
        <v>2567.4562551785993</v>
      </c>
      <c r="K11" s="16">
        <f t="shared" si="2"/>
        <v>194.7595277429009</v>
      </c>
      <c r="L11" s="19">
        <v>3738.6047056936859</v>
      </c>
      <c r="M11" s="19">
        <v>3538.848872714856</v>
      </c>
      <c r="N11" s="16">
        <f t="shared" si="3"/>
        <v>199.75583297882986</v>
      </c>
    </row>
    <row r="12" spans="1:14" ht="18.75" customHeight="1" x14ac:dyDescent="0.35">
      <c r="A12" s="17" t="s">
        <v>21</v>
      </c>
      <c r="B12" s="20" t="s">
        <v>22</v>
      </c>
      <c r="C12" s="19">
        <v>267.8</v>
      </c>
      <c r="D12" s="19">
        <v>342.9</v>
      </c>
      <c r="E12" s="16">
        <f t="shared" si="0"/>
        <v>-75.099999999999966</v>
      </c>
      <c r="F12" s="19">
        <v>578.90000000000009</v>
      </c>
      <c r="G12" s="19">
        <v>763.59999999999991</v>
      </c>
      <c r="H12" s="16">
        <f t="shared" si="1"/>
        <v>-184.69999999999982</v>
      </c>
      <c r="I12" s="19">
        <v>1165.2</v>
      </c>
      <c r="J12" s="19">
        <v>1653.6999999999998</v>
      </c>
      <c r="K12" s="16">
        <f t="shared" si="2"/>
        <v>-488.49999999999977</v>
      </c>
      <c r="L12" s="19">
        <v>1480.1</v>
      </c>
      <c r="M12" s="19">
        <v>2147.3999999999996</v>
      </c>
      <c r="N12" s="16">
        <f t="shared" si="3"/>
        <v>-667.29999999999973</v>
      </c>
    </row>
    <row r="13" spans="1:14" ht="18.75" customHeight="1" x14ac:dyDescent="0.35">
      <c r="A13" s="17" t="s">
        <v>23</v>
      </c>
      <c r="B13" s="20" t="s">
        <v>24</v>
      </c>
      <c r="C13" s="19">
        <v>33.889000000000003</v>
      </c>
      <c r="D13" s="19">
        <v>23.204000000000001</v>
      </c>
      <c r="E13" s="16">
        <f t="shared" si="0"/>
        <v>10.685000000000002</v>
      </c>
      <c r="F13" s="19">
        <v>74.041000000000011</v>
      </c>
      <c r="G13" s="19">
        <v>56.145000000000003</v>
      </c>
      <c r="H13" s="16">
        <f t="shared" si="1"/>
        <v>17.896000000000008</v>
      </c>
      <c r="I13" s="19">
        <v>109.67400000000002</v>
      </c>
      <c r="J13" s="19">
        <v>98.866000000000028</v>
      </c>
      <c r="K13" s="16">
        <f t="shared" si="2"/>
        <v>10.807999999999993</v>
      </c>
      <c r="L13" s="19">
        <v>162.81300000000002</v>
      </c>
      <c r="M13" s="19">
        <v>132.38200000000003</v>
      </c>
      <c r="N13" s="16">
        <f t="shared" si="3"/>
        <v>30.430999999999983</v>
      </c>
    </row>
    <row r="14" spans="1:14" ht="18.75" customHeight="1" x14ac:dyDescent="0.35">
      <c r="A14" s="17" t="s">
        <v>25</v>
      </c>
      <c r="B14" s="20" t="s">
        <v>26</v>
      </c>
      <c r="C14" s="19">
        <v>19.596459079999995</v>
      </c>
      <c r="D14" s="19">
        <v>39.125982499999992</v>
      </c>
      <c r="E14" s="16">
        <f t="shared" si="0"/>
        <v>-19.529523419999997</v>
      </c>
      <c r="F14" s="19">
        <v>35.125159080000003</v>
      </c>
      <c r="G14" s="19">
        <v>79.967732499999997</v>
      </c>
      <c r="H14" s="16">
        <f t="shared" si="1"/>
        <v>-44.842573419999994</v>
      </c>
      <c r="I14" s="19">
        <v>50.241559080000002</v>
      </c>
      <c r="J14" s="19">
        <v>140.34911249999999</v>
      </c>
      <c r="K14" s="16">
        <f t="shared" si="2"/>
        <v>-90.107553419999988</v>
      </c>
      <c r="L14" s="19">
        <v>66.916685325305011</v>
      </c>
      <c r="M14" s="19">
        <v>195.11080149999998</v>
      </c>
      <c r="N14" s="16">
        <f t="shared" si="3"/>
        <v>-128.19411617469495</v>
      </c>
    </row>
    <row r="15" spans="1:14" ht="18.75" customHeight="1" x14ac:dyDescent="0.35">
      <c r="A15" s="17" t="s">
        <v>27</v>
      </c>
      <c r="B15" s="20" t="s">
        <v>28</v>
      </c>
      <c r="C15" s="19">
        <v>73.841829999999945</v>
      </c>
      <c r="D15" s="19">
        <v>66.187048197452668</v>
      </c>
      <c r="E15" s="16">
        <f t="shared" si="0"/>
        <v>7.6547818025472765</v>
      </c>
      <c r="F15" s="19">
        <v>150.14557279999991</v>
      </c>
      <c r="G15" s="19">
        <v>138.62072036772514</v>
      </c>
      <c r="H15" s="16">
        <f t="shared" si="1"/>
        <v>11.52485243227477</v>
      </c>
      <c r="I15" s="19">
        <v>235.86462279999995</v>
      </c>
      <c r="J15" s="19">
        <v>221.73211615754585</v>
      </c>
      <c r="K15" s="16">
        <f t="shared" si="2"/>
        <v>14.132506642454103</v>
      </c>
      <c r="L15" s="19">
        <v>318.26167279999993</v>
      </c>
      <c r="M15" s="19">
        <v>306.45276226404337</v>
      </c>
      <c r="N15" s="16">
        <f t="shared" si="3"/>
        <v>11.808910535956556</v>
      </c>
    </row>
    <row r="16" spans="1:14" ht="18.75" customHeight="1" x14ac:dyDescent="0.35">
      <c r="A16" s="17" t="s">
        <v>29</v>
      </c>
      <c r="B16" s="20" t="s">
        <v>30</v>
      </c>
      <c r="C16" s="19">
        <v>9.7340000000000018</v>
      </c>
      <c r="D16" s="19">
        <v>188.35586224059998</v>
      </c>
      <c r="E16" s="16">
        <f t="shared" si="0"/>
        <v>-178.62186224059997</v>
      </c>
      <c r="F16" s="19">
        <v>23.691000000000003</v>
      </c>
      <c r="G16" s="19">
        <v>384.43772448120001</v>
      </c>
      <c r="H16" s="16">
        <f t="shared" si="1"/>
        <v>-360.74672448119998</v>
      </c>
      <c r="I16" s="19">
        <v>39.585000000000001</v>
      </c>
      <c r="J16" s="19">
        <v>569.12758672180007</v>
      </c>
      <c r="K16" s="16">
        <f t="shared" si="2"/>
        <v>-529.54258672180003</v>
      </c>
      <c r="L16" s="19">
        <v>73.001000000000005</v>
      </c>
      <c r="M16" s="19">
        <v>799.52405251712855</v>
      </c>
      <c r="N16" s="16">
        <f t="shared" si="3"/>
        <v>-726.52305251712858</v>
      </c>
    </row>
    <row r="17" spans="1:14" ht="18.75" customHeight="1" x14ac:dyDescent="0.35">
      <c r="A17" s="17" t="s">
        <v>31</v>
      </c>
      <c r="B17" s="20" t="s">
        <v>32</v>
      </c>
      <c r="C17" s="19">
        <v>473.41246012799991</v>
      </c>
      <c r="D17" s="19">
        <v>325.89600501445017</v>
      </c>
      <c r="E17" s="16">
        <f t="shared" si="0"/>
        <v>147.51645511354974</v>
      </c>
      <c r="F17" s="19">
        <v>964.59592025599977</v>
      </c>
      <c r="G17" s="19">
        <v>638.54101002890025</v>
      </c>
      <c r="H17" s="16">
        <f t="shared" si="1"/>
        <v>326.05491022709953</v>
      </c>
      <c r="I17" s="19">
        <v>1443.5543803839996</v>
      </c>
      <c r="J17" s="19">
        <v>943.84701504335021</v>
      </c>
      <c r="K17" s="16">
        <f t="shared" si="2"/>
        <v>499.7073653406494</v>
      </c>
      <c r="L17" s="19">
        <v>2003.0864460335351</v>
      </c>
      <c r="M17" s="19">
        <v>1344.1151477459484</v>
      </c>
      <c r="N17" s="16">
        <f t="shared" si="3"/>
        <v>658.97129828758671</v>
      </c>
    </row>
    <row r="18" spans="1:14" ht="18.75" customHeight="1" x14ac:dyDescent="0.35">
      <c r="A18" s="17" t="s">
        <v>33</v>
      </c>
      <c r="B18" s="20" t="s">
        <v>34</v>
      </c>
      <c r="C18" s="19">
        <v>677.17239469650019</v>
      </c>
      <c r="D18" s="19">
        <v>608.61242970710009</v>
      </c>
      <c r="E18" s="16">
        <f t="shared" si="0"/>
        <v>68.5599649894001</v>
      </c>
      <c r="F18" s="19">
        <v>1371.5337693930003</v>
      </c>
      <c r="G18" s="19">
        <v>1228.2038594142</v>
      </c>
      <c r="H18" s="16">
        <f t="shared" si="1"/>
        <v>143.32990997880029</v>
      </c>
      <c r="I18" s="19">
        <v>2093.2971640895003</v>
      </c>
      <c r="J18" s="19">
        <v>1802.3612891212997</v>
      </c>
      <c r="K18" s="16">
        <f t="shared" si="2"/>
        <v>290.93587496820055</v>
      </c>
      <c r="L18" s="19">
        <v>2908.6868815223579</v>
      </c>
      <c r="M18" s="19">
        <v>2581.8610093543302</v>
      </c>
      <c r="N18" s="16">
        <f t="shared" si="3"/>
        <v>326.82587216802767</v>
      </c>
    </row>
    <row r="19" spans="1:14" ht="18.75" customHeight="1" x14ac:dyDescent="0.35">
      <c r="A19" s="17" t="s">
        <v>35</v>
      </c>
      <c r="B19" s="21" t="s">
        <v>36</v>
      </c>
      <c r="C19" s="19">
        <v>6.056</v>
      </c>
      <c r="D19" s="19">
        <v>19.774000000000001</v>
      </c>
      <c r="E19" s="16">
        <f t="shared" si="0"/>
        <v>-13.718</v>
      </c>
      <c r="F19" s="19">
        <v>14.969999999999999</v>
      </c>
      <c r="G19" s="19">
        <v>37.1</v>
      </c>
      <c r="H19" s="16">
        <f t="shared" si="1"/>
        <v>-22.130000000000003</v>
      </c>
      <c r="I19" s="19">
        <v>22.271000000000001</v>
      </c>
      <c r="J19" s="19">
        <v>52.454999999999998</v>
      </c>
      <c r="K19" s="16">
        <f t="shared" si="2"/>
        <v>-30.183999999999997</v>
      </c>
      <c r="L19" s="19">
        <v>29.333999999999996</v>
      </c>
      <c r="M19" s="19">
        <v>68.332999999999998</v>
      </c>
      <c r="N19" s="16">
        <f t="shared" si="3"/>
        <v>-38.999000000000002</v>
      </c>
    </row>
    <row r="20" spans="1:14" ht="18.75" customHeight="1" x14ac:dyDescent="0.35">
      <c r="A20" s="17" t="s">
        <v>37</v>
      </c>
      <c r="B20" s="21" t="s">
        <v>38</v>
      </c>
      <c r="C20" s="19">
        <v>1.6500000000000004</v>
      </c>
      <c r="D20" s="19">
        <v>0.43999999999999995</v>
      </c>
      <c r="E20" s="16">
        <f t="shared" si="0"/>
        <v>1.2100000000000004</v>
      </c>
      <c r="F20" s="19">
        <v>13.82</v>
      </c>
      <c r="G20" s="19">
        <v>1.0649999999999999</v>
      </c>
      <c r="H20" s="16">
        <f t="shared" si="1"/>
        <v>12.755000000000001</v>
      </c>
      <c r="I20" s="19">
        <v>25.515000000000001</v>
      </c>
      <c r="J20" s="19">
        <v>1.98</v>
      </c>
      <c r="K20" s="16">
        <f t="shared" si="2"/>
        <v>23.535</v>
      </c>
      <c r="L20" s="19">
        <v>36.868000000000002</v>
      </c>
      <c r="M20" s="19">
        <v>2.8759999999999999</v>
      </c>
      <c r="N20" s="16">
        <f t="shared" si="3"/>
        <v>33.992000000000004</v>
      </c>
    </row>
    <row r="21" spans="1:14" ht="18.75" customHeight="1" x14ac:dyDescent="0.35">
      <c r="A21" s="17" t="s">
        <v>39</v>
      </c>
      <c r="B21" s="21" t="s">
        <v>40</v>
      </c>
      <c r="C21" s="19">
        <v>0</v>
      </c>
      <c r="D21" s="19">
        <v>0</v>
      </c>
      <c r="E21" s="16">
        <f t="shared" si="0"/>
        <v>0</v>
      </c>
      <c r="F21" s="19">
        <v>0</v>
      </c>
      <c r="G21" s="19">
        <v>0</v>
      </c>
      <c r="H21" s="16">
        <f t="shared" si="1"/>
        <v>0</v>
      </c>
      <c r="I21" s="19">
        <v>0</v>
      </c>
      <c r="J21" s="19">
        <v>0</v>
      </c>
      <c r="K21" s="16">
        <f t="shared" si="2"/>
        <v>0</v>
      </c>
      <c r="L21" s="19">
        <v>0</v>
      </c>
      <c r="M21" s="19">
        <v>0</v>
      </c>
      <c r="N21" s="16">
        <f t="shared" si="3"/>
        <v>0</v>
      </c>
    </row>
    <row r="22" spans="1:14" ht="18.75" customHeight="1" x14ac:dyDescent="0.3">
      <c r="A22" s="17" t="s">
        <v>41</v>
      </c>
      <c r="B22" s="22" t="s">
        <v>42</v>
      </c>
      <c r="C22" s="16">
        <f>+C23+C24+C34</f>
        <v>1217.0576374947586</v>
      </c>
      <c r="D22" s="16">
        <f>+D23+D24+D34</f>
        <v>1614.8385157730481</v>
      </c>
      <c r="E22" s="16">
        <f t="shared" si="0"/>
        <v>-397.78087827828949</v>
      </c>
      <c r="F22" s="16">
        <f>+F23+F24+F34</f>
        <v>2328.2867888872111</v>
      </c>
      <c r="G22" s="16">
        <f>+G23+G24+G34</f>
        <v>3326.4067661316262</v>
      </c>
      <c r="H22" s="16">
        <f t="shared" si="1"/>
        <v>-998.11997724441517</v>
      </c>
      <c r="I22" s="16">
        <f>+I23+I24+I34</f>
        <v>3459.7578250101337</v>
      </c>
      <c r="J22" s="16">
        <f>+J23+J24+J34</f>
        <v>5160.6823691218769</v>
      </c>
      <c r="K22" s="16">
        <f t="shared" si="2"/>
        <v>-1700.9245441117432</v>
      </c>
      <c r="L22" s="16">
        <f>+L23+L24+L34</f>
        <v>4523.0571970482415</v>
      </c>
      <c r="M22" s="16">
        <f>+M23+M24+M34</f>
        <v>7037.0969677466319</v>
      </c>
      <c r="N22" s="16">
        <f t="shared" si="3"/>
        <v>-2514.0397706983904</v>
      </c>
    </row>
    <row r="23" spans="1:14" ht="18.75" customHeight="1" x14ac:dyDescent="0.35">
      <c r="A23" s="17" t="s">
        <v>43</v>
      </c>
      <c r="B23" s="21" t="s">
        <v>44</v>
      </c>
      <c r="C23" s="19">
        <v>524.81469600000003</v>
      </c>
      <c r="D23" s="19">
        <v>90.886994999999999</v>
      </c>
      <c r="E23" s="16">
        <f t="shared" si="0"/>
        <v>433.92770100000001</v>
      </c>
      <c r="F23" s="19">
        <v>1060.7014349999999</v>
      </c>
      <c r="G23" s="19">
        <v>181.17798599999998</v>
      </c>
      <c r="H23" s="16">
        <f t="shared" si="1"/>
        <v>879.52344900000003</v>
      </c>
      <c r="I23" s="19">
        <v>1629.8042909999997</v>
      </c>
      <c r="J23" s="19">
        <v>271.63798199999997</v>
      </c>
      <c r="K23" s="16">
        <f t="shared" si="2"/>
        <v>1358.1663089999997</v>
      </c>
      <c r="L23" s="19">
        <v>2214.4079999999994</v>
      </c>
      <c r="M23" s="19">
        <v>355.08500000000004</v>
      </c>
      <c r="N23" s="16">
        <f t="shared" si="3"/>
        <v>1859.3229999999994</v>
      </c>
    </row>
    <row r="24" spans="1:14" ht="18.75" customHeight="1" x14ac:dyDescent="0.35">
      <c r="A24" s="17" t="s">
        <v>45</v>
      </c>
      <c r="B24" s="21" t="s">
        <v>46</v>
      </c>
      <c r="C24" s="16">
        <f>+C25+C29+C32+C33</f>
        <v>401.26775449475872</v>
      </c>
      <c r="D24" s="16">
        <f>+D25+D29+D32+D33</f>
        <v>1492.9515207730481</v>
      </c>
      <c r="E24" s="16">
        <f t="shared" si="0"/>
        <v>-1091.6837662782893</v>
      </c>
      <c r="F24" s="16">
        <f>+F25+F29+F32+F33</f>
        <v>835.3273438872111</v>
      </c>
      <c r="G24" s="16">
        <f>+G25+G29+G32+G33</f>
        <v>3086.2287801316261</v>
      </c>
      <c r="H24" s="16">
        <f t="shared" si="1"/>
        <v>-2250.901436244415</v>
      </c>
      <c r="I24" s="16">
        <f>+I25+I29+I32+I33</f>
        <v>1282.268609010134</v>
      </c>
      <c r="J24" s="16">
        <f>+J25+J29+J32+J33</f>
        <v>4802.7443871218766</v>
      </c>
      <c r="K24" s="16">
        <f t="shared" si="2"/>
        <v>-3520.4757781117423</v>
      </c>
      <c r="L24" s="16">
        <f>+L25+L29+L32+L33</f>
        <v>1734.6447760482426</v>
      </c>
      <c r="M24" s="16">
        <f>+M25+M29+M32+M33</f>
        <v>6568.4119677466315</v>
      </c>
      <c r="N24" s="16">
        <f t="shared" si="3"/>
        <v>-4833.7671916983891</v>
      </c>
    </row>
    <row r="25" spans="1:14" ht="18.75" customHeight="1" x14ac:dyDescent="0.35">
      <c r="A25" s="17" t="s">
        <v>47</v>
      </c>
      <c r="B25" s="23" t="s">
        <v>48</v>
      </c>
      <c r="C25" s="16">
        <f>SUM(C26:C28)</f>
        <v>165.71505700000006</v>
      </c>
      <c r="D25" s="16">
        <f>SUM(D26:D28)</f>
        <v>1064.5310000000004</v>
      </c>
      <c r="E25" s="16">
        <f t="shared" si="0"/>
        <v>-898.81594300000029</v>
      </c>
      <c r="F25" s="16">
        <f>SUM(F26:F28)</f>
        <v>336.10076199999997</v>
      </c>
      <c r="G25" s="16">
        <f>SUM(G26:G28)</f>
        <v>2142.3709999999996</v>
      </c>
      <c r="H25" s="16">
        <f t="shared" si="1"/>
        <v>-1806.2702379999996</v>
      </c>
      <c r="I25" s="16">
        <f>SUM(I26:I28)</f>
        <v>508.66518600000018</v>
      </c>
      <c r="J25" s="16">
        <f>SUM(J26:J28)</f>
        <v>3235.4629999999988</v>
      </c>
      <c r="K25" s="16">
        <f t="shared" si="2"/>
        <v>-2726.7978139999987</v>
      </c>
      <c r="L25" s="16">
        <f>SUM(L26:L28)</f>
        <v>685.91348900000014</v>
      </c>
      <c r="M25" s="16">
        <f>SUM(M26:M28)</f>
        <v>4340.4979990000002</v>
      </c>
      <c r="N25" s="16">
        <f t="shared" si="3"/>
        <v>-3654.5845100000001</v>
      </c>
    </row>
    <row r="26" spans="1:14" ht="18.75" customHeight="1" x14ac:dyDescent="0.35">
      <c r="A26" s="17" t="s">
        <v>49</v>
      </c>
      <c r="B26" s="24" t="s">
        <v>50</v>
      </c>
      <c r="C26" s="19">
        <v>25.218</v>
      </c>
      <c r="D26" s="19">
        <v>983.94940600000007</v>
      </c>
      <c r="E26" s="16">
        <f t="shared" si="0"/>
        <v>-958.73140600000011</v>
      </c>
      <c r="F26" s="19">
        <v>92.669000000000011</v>
      </c>
      <c r="G26" s="19">
        <v>2733.9858840000002</v>
      </c>
      <c r="H26" s="16">
        <f t="shared" si="1"/>
        <v>-2641.3168840000003</v>
      </c>
      <c r="I26" s="19">
        <v>191.20599999999999</v>
      </c>
      <c r="J26" s="19">
        <v>3161.4763839999996</v>
      </c>
      <c r="K26" s="16">
        <f t="shared" si="2"/>
        <v>-2970.2703839999995</v>
      </c>
      <c r="L26" s="19">
        <v>239.536</v>
      </c>
      <c r="M26" s="19">
        <v>3771.207519</v>
      </c>
      <c r="N26" s="16">
        <f t="shared" si="3"/>
        <v>-3531.671519</v>
      </c>
    </row>
    <row r="27" spans="1:14" ht="18.75" customHeight="1" x14ac:dyDescent="0.35">
      <c r="A27" s="17" t="s">
        <v>51</v>
      </c>
      <c r="B27" s="24" t="s">
        <v>52</v>
      </c>
      <c r="C27" s="19">
        <v>94.782000000000053</v>
      </c>
      <c r="D27" s="19">
        <v>-33.949405999999634</v>
      </c>
      <c r="E27" s="16">
        <f t="shared" si="0"/>
        <v>128.73140599999968</v>
      </c>
      <c r="F27" s="19">
        <v>147.33099999999996</v>
      </c>
      <c r="G27" s="19">
        <v>-833.9858840000004</v>
      </c>
      <c r="H27" s="16">
        <f t="shared" si="1"/>
        <v>981.3168840000003</v>
      </c>
      <c r="I27" s="19">
        <v>168.79400000000018</v>
      </c>
      <c r="J27" s="19">
        <v>-311.47638400000062</v>
      </c>
      <c r="K27" s="16">
        <f t="shared" si="2"/>
        <v>480.27038400000083</v>
      </c>
      <c r="L27" s="19">
        <v>240.46400100000011</v>
      </c>
      <c r="M27" s="19">
        <v>28.792480000000069</v>
      </c>
      <c r="N27" s="16">
        <f t="shared" si="3"/>
        <v>211.67152100000004</v>
      </c>
    </row>
    <row r="28" spans="1:14" ht="18.75" customHeight="1" x14ac:dyDescent="0.3">
      <c r="A28" s="17" t="s">
        <v>53</v>
      </c>
      <c r="B28" s="25" t="s">
        <v>54</v>
      </c>
      <c r="C28" s="19">
        <v>45.715057000000002</v>
      </c>
      <c r="D28" s="19">
        <v>114.53100000000001</v>
      </c>
      <c r="E28" s="16">
        <f t="shared" si="0"/>
        <v>-68.815943000000004</v>
      </c>
      <c r="F28" s="19">
        <v>96.100762000000003</v>
      </c>
      <c r="G28" s="19">
        <v>242.37099999999998</v>
      </c>
      <c r="H28" s="16">
        <f t="shared" si="1"/>
        <v>-146.27023799999998</v>
      </c>
      <c r="I28" s="19">
        <v>148.66518600000001</v>
      </c>
      <c r="J28" s="19">
        <v>385.46299999999997</v>
      </c>
      <c r="K28" s="16">
        <f t="shared" si="2"/>
        <v>-236.79781399999996</v>
      </c>
      <c r="L28" s="19">
        <v>205.91348800000003</v>
      </c>
      <c r="M28" s="19">
        <v>540.49800000000005</v>
      </c>
      <c r="N28" s="16">
        <f t="shared" si="3"/>
        <v>-334.58451200000002</v>
      </c>
    </row>
    <row r="29" spans="1:14" ht="18.75" customHeight="1" x14ac:dyDescent="0.35">
      <c r="A29" s="17" t="s">
        <v>55</v>
      </c>
      <c r="B29" s="26" t="s">
        <v>56</v>
      </c>
      <c r="C29" s="16">
        <f>SUM(C30:C31)</f>
        <v>163.4</v>
      </c>
      <c r="D29" s="16">
        <f>SUM(D30:D31)</f>
        <v>153.4</v>
      </c>
      <c r="E29" s="16">
        <f t="shared" si="0"/>
        <v>10</v>
      </c>
      <c r="F29" s="16">
        <f>SUM(F30:F31)</f>
        <v>331.29999999999995</v>
      </c>
      <c r="G29" s="16">
        <f>SUM(G30:G31)</f>
        <v>330.6</v>
      </c>
      <c r="H29" s="16">
        <f t="shared" si="1"/>
        <v>0.69999999999993179</v>
      </c>
      <c r="I29" s="16">
        <f>SUM(I30:I31)</f>
        <v>507.7</v>
      </c>
      <c r="J29" s="16">
        <f>SUM(J30:J31)</f>
        <v>533.19999999999993</v>
      </c>
      <c r="K29" s="16">
        <f t="shared" si="2"/>
        <v>-25.499999999999943</v>
      </c>
      <c r="L29" s="16">
        <f>SUM(L30:L31)</f>
        <v>679.3</v>
      </c>
      <c r="M29" s="16">
        <f>SUM(M30:M31)</f>
        <v>765.40000000000009</v>
      </c>
      <c r="N29" s="16">
        <f t="shared" si="3"/>
        <v>-86.100000000000136</v>
      </c>
    </row>
    <row r="30" spans="1:14" ht="18.75" customHeight="1" x14ac:dyDescent="0.35">
      <c r="A30" s="17" t="s">
        <v>57</v>
      </c>
      <c r="B30" s="24" t="s">
        <v>58</v>
      </c>
      <c r="C30" s="19">
        <v>64</v>
      </c>
      <c r="D30" s="19">
        <v>0</v>
      </c>
      <c r="E30" s="16">
        <f t="shared" si="0"/>
        <v>64</v>
      </c>
      <c r="F30" s="19">
        <v>125</v>
      </c>
      <c r="G30" s="19">
        <v>0</v>
      </c>
      <c r="H30" s="16">
        <f t="shared" si="1"/>
        <v>125</v>
      </c>
      <c r="I30" s="19">
        <v>191</v>
      </c>
      <c r="J30" s="19">
        <v>0</v>
      </c>
      <c r="K30" s="16">
        <f t="shared" si="2"/>
        <v>191</v>
      </c>
      <c r="L30" s="19">
        <v>250</v>
      </c>
      <c r="M30" s="19">
        <v>0</v>
      </c>
      <c r="N30" s="16">
        <f t="shared" si="3"/>
        <v>250</v>
      </c>
    </row>
    <row r="31" spans="1:14" ht="18.75" customHeight="1" x14ac:dyDescent="0.35">
      <c r="A31" s="17" t="s">
        <v>59</v>
      </c>
      <c r="B31" s="24" t="s">
        <v>60</v>
      </c>
      <c r="C31" s="19">
        <v>99.4</v>
      </c>
      <c r="D31" s="19">
        <v>153.4</v>
      </c>
      <c r="E31" s="16">
        <f t="shared" si="0"/>
        <v>-54</v>
      </c>
      <c r="F31" s="19">
        <v>206.29999999999998</v>
      </c>
      <c r="G31" s="19">
        <v>330.6</v>
      </c>
      <c r="H31" s="16">
        <f t="shared" si="1"/>
        <v>-124.30000000000004</v>
      </c>
      <c r="I31" s="19">
        <v>316.7</v>
      </c>
      <c r="J31" s="19">
        <v>533.19999999999993</v>
      </c>
      <c r="K31" s="16">
        <f t="shared" si="2"/>
        <v>-216.49999999999994</v>
      </c>
      <c r="L31" s="19">
        <v>429.29999999999995</v>
      </c>
      <c r="M31" s="19">
        <v>765.40000000000009</v>
      </c>
      <c r="N31" s="16">
        <f t="shared" si="3"/>
        <v>-336.10000000000014</v>
      </c>
    </row>
    <row r="32" spans="1:14" ht="18.75" customHeight="1" x14ac:dyDescent="0.35">
      <c r="A32" s="17" t="s">
        <v>61</v>
      </c>
      <c r="B32" s="26" t="s">
        <v>62</v>
      </c>
      <c r="C32" s="19">
        <v>47.652697494758627</v>
      </c>
      <c r="D32" s="19">
        <v>275.02052077304756</v>
      </c>
      <c r="E32" s="16">
        <f t="shared" si="0"/>
        <v>-227.36782327828894</v>
      </c>
      <c r="F32" s="19">
        <v>116.42658188721107</v>
      </c>
      <c r="G32" s="19">
        <v>613.25778013162653</v>
      </c>
      <c r="H32" s="16">
        <f t="shared" si="1"/>
        <v>-496.83119824441548</v>
      </c>
      <c r="I32" s="19">
        <v>173.90342301013376</v>
      </c>
      <c r="J32" s="19">
        <v>1034.0813871218779</v>
      </c>
      <c r="K32" s="16">
        <f t="shared" si="2"/>
        <v>-860.17796411174413</v>
      </c>
      <c r="L32" s="19">
        <v>248.43128704824244</v>
      </c>
      <c r="M32" s="19">
        <v>1462.5139687466303</v>
      </c>
      <c r="N32" s="16">
        <f t="shared" si="3"/>
        <v>-1214.0826816983879</v>
      </c>
    </row>
    <row r="33" spans="1:14" ht="18.75" customHeight="1" x14ac:dyDescent="0.35">
      <c r="A33" s="17" t="s">
        <v>63</v>
      </c>
      <c r="B33" s="26" t="s">
        <v>64</v>
      </c>
      <c r="C33" s="19">
        <v>24.5</v>
      </c>
      <c r="D33" s="19">
        <v>0</v>
      </c>
      <c r="E33" s="16">
        <f t="shared" si="0"/>
        <v>24.5</v>
      </c>
      <c r="F33" s="19">
        <v>51.5</v>
      </c>
      <c r="G33" s="19">
        <v>0</v>
      </c>
      <c r="H33" s="16">
        <f t="shared" si="1"/>
        <v>51.5</v>
      </c>
      <c r="I33" s="19">
        <v>92</v>
      </c>
      <c r="J33" s="19">
        <v>0</v>
      </c>
      <c r="K33" s="16">
        <f t="shared" si="2"/>
        <v>92</v>
      </c>
      <c r="L33" s="19">
        <v>121</v>
      </c>
      <c r="M33" s="19">
        <v>0</v>
      </c>
      <c r="N33" s="16">
        <f t="shared" si="3"/>
        <v>121</v>
      </c>
    </row>
    <row r="34" spans="1:14" ht="18.75" customHeight="1" x14ac:dyDescent="0.35">
      <c r="A34" s="17" t="s">
        <v>65</v>
      </c>
      <c r="B34" s="21" t="s">
        <v>66</v>
      </c>
      <c r="C34" s="16">
        <f>SUM(C35:C36)</f>
        <v>290.97518700000001</v>
      </c>
      <c r="D34" s="16">
        <f>SUM(D35:D36)</f>
        <v>31</v>
      </c>
      <c r="E34" s="16">
        <f t="shared" si="0"/>
        <v>259.97518700000001</v>
      </c>
      <c r="F34" s="16">
        <f>SUM(F35:F36)</f>
        <v>432.25801000000001</v>
      </c>
      <c r="G34" s="16">
        <f>SUM(G35:G36)</f>
        <v>59</v>
      </c>
      <c r="H34" s="16">
        <f t="shared" si="1"/>
        <v>373.25801000000001</v>
      </c>
      <c r="I34" s="16">
        <f>SUM(I35:I36)</f>
        <v>547.68492500000002</v>
      </c>
      <c r="J34" s="16">
        <f>SUM(J35:J36)</f>
        <v>86.3</v>
      </c>
      <c r="K34" s="16">
        <f t="shared" si="2"/>
        <v>461.38492500000001</v>
      </c>
      <c r="L34" s="16">
        <f>SUM(L35:L36)</f>
        <v>574.00442099999998</v>
      </c>
      <c r="M34" s="16">
        <f>SUM(M35:M36)</f>
        <v>113.6</v>
      </c>
      <c r="N34" s="16">
        <f t="shared" si="3"/>
        <v>460.40442099999996</v>
      </c>
    </row>
    <row r="35" spans="1:14" ht="18.75" customHeight="1" x14ac:dyDescent="0.3">
      <c r="A35" s="17" t="s">
        <v>67</v>
      </c>
      <c r="B35" s="27" t="s">
        <v>68</v>
      </c>
      <c r="C35" s="19">
        <v>290.97518700000001</v>
      </c>
      <c r="D35" s="19">
        <v>31</v>
      </c>
      <c r="E35" s="16">
        <f t="shared" si="0"/>
        <v>259.97518700000001</v>
      </c>
      <c r="F35" s="19">
        <v>432.25801000000001</v>
      </c>
      <c r="G35" s="19">
        <v>59</v>
      </c>
      <c r="H35" s="16">
        <f t="shared" si="1"/>
        <v>373.25801000000001</v>
      </c>
      <c r="I35" s="19">
        <v>547.68492500000002</v>
      </c>
      <c r="J35" s="19">
        <v>86.3</v>
      </c>
      <c r="K35" s="16">
        <f t="shared" si="2"/>
        <v>461.38492500000001</v>
      </c>
      <c r="L35" s="19">
        <v>574.00442099999998</v>
      </c>
      <c r="M35" s="19">
        <v>113.6</v>
      </c>
      <c r="N35" s="16">
        <f t="shared" si="3"/>
        <v>460.40442099999996</v>
      </c>
    </row>
    <row r="36" spans="1:14" ht="18.75" customHeight="1" x14ac:dyDescent="0.3">
      <c r="A36" s="17" t="s">
        <v>69</v>
      </c>
      <c r="B36" s="27" t="s">
        <v>70</v>
      </c>
      <c r="C36" s="19">
        <v>0</v>
      </c>
      <c r="D36" s="19">
        <v>0</v>
      </c>
      <c r="E36" s="16">
        <f t="shared" si="0"/>
        <v>0</v>
      </c>
      <c r="F36" s="19">
        <v>0</v>
      </c>
      <c r="G36" s="19">
        <v>0</v>
      </c>
      <c r="H36" s="16">
        <f t="shared" si="1"/>
        <v>0</v>
      </c>
      <c r="I36" s="19">
        <v>0</v>
      </c>
      <c r="J36" s="19">
        <v>0</v>
      </c>
      <c r="K36" s="16">
        <f t="shared" si="2"/>
        <v>0</v>
      </c>
      <c r="L36" s="19">
        <v>0</v>
      </c>
      <c r="M36" s="19">
        <v>0</v>
      </c>
      <c r="N36" s="16">
        <f t="shared" si="3"/>
        <v>0</v>
      </c>
    </row>
    <row r="37" spans="1:14" ht="18.75" customHeight="1" x14ac:dyDescent="0.35">
      <c r="A37" s="17" t="s">
        <v>71</v>
      </c>
      <c r="B37" s="28" t="s">
        <v>72</v>
      </c>
      <c r="C37" s="16">
        <f>SUM(C38:C39)</f>
        <v>354.33849899999996</v>
      </c>
      <c r="D37" s="16">
        <f>SUM(D38:D39)</f>
        <v>577.46226999999999</v>
      </c>
      <c r="E37" s="16">
        <f t="shared" si="0"/>
        <v>-223.12377100000003</v>
      </c>
      <c r="F37" s="16">
        <f>SUM(F38:F39)</f>
        <v>858.94565899999998</v>
      </c>
      <c r="G37" s="16">
        <f>SUM(G38:G39)</f>
        <v>1251.8150737000001</v>
      </c>
      <c r="H37" s="16">
        <f t="shared" si="1"/>
        <v>-392.86941470000011</v>
      </c>
      <c r="I37" s="16">
        <f>SUM(I38:I39)</f>
        <v>1249.7917790000001</v>
      </c>
      <c r="J37" s="16">
        <f>SUM(J38:J39)</f>
        <v>1867.0419487000001</v>
      </c>
      <c r="K37" s="16">
        <f t="shared" si="2"/>
        <v>-617.25016970000001</v>
      </c>
      <c r="L37" s="16">
        <f>SUM(L38:L39)</f>
        <v>1761.8110529999999</v>
      </c>
      <c r="M37" s="16">
        <f>SUM(M38:M39)</f>
        <v>2455.6436295399999</v>
      </c>
      <c r="N37" s="16">
        <f t="shared" si="3"/>
        <v>-693.83257653999999</v>
      </c>
    </row>
    <row r="38" spans="1:14" ht="18.75" customHeight="1" x14ac:dyDescent="0.3">
      <c r="A38" s="17" t="s">
        <v>73</v>
      </c>
      <c r="B38" s="27" t="s">
        <v>68</v>
      </c>
      <c r="C38" s="19">
        <v>205.44033599999997</v>
      </c>
      <c r="D38" s="19">
        <v>315.178201</v>
      </c>
      <c r="E38" s="16">
        <f t="shared" si="0"/>
        <v>-109.73786500000003</v>
      </c>
      <c r="F38" s="19">
        <v>559.260176</v>
      </c>
      <c r="G38" s="19">
        <v>724.0015327000001</v>
      </c>
      <c r="H38" s="16">
        <f t="shared" si="1"/>
        <v>-164.7413567000001</v>
      </c>
      <c r="I38" s="19">
        <v>793.65146300000004</v>
      </c>
      <c r="J38" s="19">
        <v>1062.3534817000002</v>
      </c>
      <c r="K38" s="16">
        <f t="shared" si="2"/>
        <v>-268.70201870000017</v>
      </c>
      <c r="L38" s="19">
        <v>1146.5710819999999</v>
      </c>
      <c r="M38" s="19">
        <v>1374.6169305400001</v>
      </c>
      <c r="N38" s="16">
        <f t="shared" si="3"/>
        <v>-228.04584854000018</v>
      </c>
    </row>
    <row r="39" spans="1:14" ht="18.75" customHeight="1" x14ac:dyDescent="0.3">
      <c r="A39" s="17" t="s">
        <v>74</v>
      </c>
      <c r="B39" s="27" t="s">
        <v>70</v>
      </c>
      <c r="C39" s="19">
        <v>148.89816300000001</v>
      </c>
      <c r="D39" s="19">
        <v>262.28406899999999</v>
      </c>
      <c r="E39" s="16">
        <f t="shared" si="0"/>
        <v>-113.38590599999998</v>
      </c>
      <c r="F39" s="19">
        <v>299.68548299999998</v>
      </c>
      <c r="G39" s="19">
        <v>527.81354099999999</v>
      </c>
      <c r="H39" s="16">
        <f t="shared" si="1"/>
        <v>-228.12805800000001</v>
      </c>
      <c r="I39" s="19">
        <v>456.14031599999998</v>
      </c>
      <c r="J39" s="19">
        <v>804.68846699999995</v>
      </c>
      <c r="K39" s="16">
        <f t="shared" si="2"/>
        <v>-348.54815099999996</v>
      </c>
      <c r="L39" s="19">
        <v>615.23997099999997</v>
      </c>
      <c r="M39" s="19">
        <v>1081.026699</v>
      </c>
      <c r="N39" s="16">
        <f t="shared" si="3"/>
        <v>-465.78672800000004</v>
      </c>
    </row>
    <row r="40" spans="1:14" ht="18.75" customHeight="1" x14ac:dyDescent="0.35">
      <c r="A40" s="14" t="s">
        <v>75</v>
      </c>
      <c r="B40" s="29" t="s">
        <v>76</v>
      </c>
      <c r="C40" s="16">
        <f>SUM(C41:C42)</f>
        <v>253.26045099999999</v>
      </c>
      <c r="D40" s="16">
        <f>SUM(D41:D42)</f>
        <v>961.07174000000009</v>
      </c>
      <c r="E40" s="16">
        <f t="shared" si="0"/>
        <v>-707.8112890000001</v>
      </c>
      <c r="F40" s="16">
        <f>SUM(F41:F42)</f>
        <v>994.90650599999992</v>
      </c>
      <c r="G40" s="16">
        <f>SUM(G41:G42)</f>
        <v>1813.8220659999999</v>
      </c>
      <c r="H40" s="16">
        <f t="shared" si="1"/>
        <v>-818.91556000000003</v>
      </c>
      <c r="I40" s="16">
        <f>SUM(I41:I42)</f>
        <v>1516.4995779999999</v>
      </c>
      <c r="J40" s="16">
        <f>SUM(J41:J42)</f>
        <v>2147.6780960000001</v>
      </c>
      <c r="K40" s="16">
        <f t="shared" si="2"/>
        <v>-631.17851800000017</v>
      </c>
      <c r="L40" s="16">
        <f>SUM(L41:L42)</f>
        <v>3148.4109659999999</v>
      </c>
      <c r="M40" s="16">
        <f>SUM(M41:M42)</f>
        <v>2484.7472600000001</v>
      </c>
      <c r="N40" s="16">
        <f t="shared" si="3"/>
        <v>663.66370599999982</v>
      </c>
    </row>
    <row r="41" spans="1:14" ht="18.75" customHeight="1" x14ac:dyDescent="0.35">
      <c r="A41" s="17" t="s">
        <v>77</v>
      </c>
      <c r="B41" s="21" t="s">
        <v>78</v>
      </c>
      <c r="C41" s="19">
        <v>62.038746000000003</v>
      </c>
      <c r="D41" s="19">
        <v>126.72241600000001</v>
      </c>
      <c r="E41" s="16">
        <f t="shared" si="0"/>
        <v>-64.683670000000006</v>
      </c>
      <c r="F41" s="19">
        <v>129.75950599999999</v>
      </c>
      <c r="G41" s="19">
        <v>350.974806</v>
      </c>
      <c r="H41" s="16">
        <f t="shared" si="1"/>
        <v>-221.21530000000001</v>
      </c>
      <c r="I41" s="19">
        <v>196.40073599999999</v>
      </c>
      <c r="J41" s="19">
        <v>684.83083600000009</v>
      </c>
      <c r="K41" s="16">
        <f t="shared" si="2"/>
        <v>-488.4301000000001</v>
      </c>
      <c r="L41" s="19">
        <v>263.3</v>
      </c>
      <c r="M41" s="19">
        <v>1021.9000000000001</v>
      </c>
      <c r="N41" s="16">
        <f t="shared" si="3"/>
        <v>-758.60000000000014</v>
      </c>
    </row>
    <row r="42" spans="1:14" ht="18.75" customHeight="1" x14ac:dyDescent="0.35">
      <c r="A42" s="17" t="s">
        <v>79</v>
      </c>
      <c r="B42" s="21" t="s">
        <v>80</v>
      </c>
      <c r="C42" s="19">
        <v>191.22170499999999</v>
      </c>
      <c r="D42" s="19">
        <v>834.34932400000002</v>
      </c>
      <c r="E42" s="16">
        <f t="shared" si="0"/>
        <v>-643.1276190000001</v>
      </c>
      <c r="F42" s="19">
        <v>865.14699999999993</v>
      </c>
      <c r="G42" s="19">
        <v>1462.84726</v>
      </c>
      <c r="H42" s="16">
        <f t="shared" si="1"/>
        <v>-597.70026000000007</v>
      </c>
      <c r="I42" s="19">
        <v>1320.0988419999999</v>
      </c>
      <c r="J42" s="19">
        <v>1462.84726</v>
      </c>
      <c r="K42" s="16">
        <f t="shared" si="2"/>
        <v>-142.74841800000013</v>
      </c>
      <c r="L42" s="19">
        <v>2885.1109659999997</v>
      </c>
      <c r="M42" s="19">
        <v>1462.84726</v>
      </c>
      <c r="N42" s="16">
        <f t="shared" si="3"/>
        <v>1422.2637059999997</v>
      </c>
    </row>
    <row r="43" spans="1:14" ht="18.75" customHeight="1" x14ac:dyDescent="0.35">
      <c r="A43" s="30"/>
      <c r="B43" s="31"/>
      <c r="C43" s="12" t="s">
        <v>81</v>
      </c>
      <c r="D43" s="12" t="s">
        <v>82</v>
      </c>
      <c r="E43" s="12" t="s">
        <v>8</v>
      </c>
      <c r="F43" s="12" t="s">
        <v>81</v>
      </c>
      <c r="G43" s="12" t="s">
        <v>82</v>
      </c>
      <c r="H43" s="12" t="s">
        <v>8</v>
      </c>
      <c r="I43" s="12" t="s">
        <v>81</v>
      </c>
      <c r="J43" s="12" t="s">
        <v>82</v>
      </c>
      <c r="K43" s="12" t="s">
        <v>8</v>
      </c>
      <c r="L43" s="12" t="s">
        <v>81</v>
      </c>
      <c r="M43" s="12" t="s">
        <v>82</v>
      </c>
      <c r="N43" s="12" t="s">
        <v>8</v>
      </c>
    </row>
    <row r="44" spans="1:14" ht="18.75" customHeight="1" x14ac:dyDescent="0.35">
      <c r="A44" s="14" t="s">
        <v>83</v>
      </c>
      <c r="B44" s="32" t="s">
        <v>84</v>
      </c>
      <c r="C44" s="16">
        <f>+C45+C61+E72+C77+C91</f>
        <v>993.30132521574455</v>
      </c>
      <c r="D44" s="16">
        <f>+D45+D61+D77</f>
        <v>1072.4372871514443</v>
      </c>
      <c r="E44" s="16">
        <f t="shared" si="0"/>
        <v>-79.135961935699697</v>
      </c>
      <c r="F44" s="16">
        <f>+F45+F61+H72+F77+F91</f>
        <v>232.89676438617579</v>
      </c>
      <c r="G44" s="16">
        <f>+G45+G61+G77</f>
        <v>1977.9673764755689</v>
      </c>
      <c r="H44" s="16">
        <f t="shared" ref="H44:H71" si="4">+F44-G44</f>
        <v>-1745.0706120893931</v>
      </c>
      <c r="I44" s="16">
        <f>+I45+I61+K72+I77+I91</f>
        <v>4998.5283632544524</v>
      </c>
      <c r="J44" s="16">
        <f>+J45+J61+J77</f>
        <v>5585.0901517669199</v>
      </c>
      <c r="K44" s="16">
        <f t="shared" ref="K44:K71" si="5">+I44-J44</f>
        <v>-586.5617885124675</v>
      </c>
      <c r="L44" s="16">
        <f>+L45+L61+N72+L77+L91</f>
        <v>1722.9821122075746</v>
      </c>
      <c r="M44" s="16">
        <f>+M45+M61+M77</f>
        <v>4321.0439598062476</v>
      </c>
      <c r="N44" s="16">
        <f t="shared" ref="N44:N71" si="6">+L44-M44</f>
        <v>-2598.061847598673</v>
      </c>
    </row>
    <row r="45" spans="1:14" ht="18.75" customHeight="1" x14ac:dyDescent="0.3">
      <c r="A45" s="17" t="s">
        <v>85</v>
      </c>
      <c r="B45" s="33" t="s">
        <v>48</v>
      </c>
      <c r="C45" s="16">
        <f>+C46+C51+C56</f>
        <v>483.96351019000025</v>
      </c>
      <c r="D45" s="16">
        <f>+D46+D51+D56</f>
        <v>-361.47903839999958</v>
      </c>
      <c r="E45" s="16">
        <f t="shared" si="0"/>
        <v>845.44254858999989</v>
      </c>
      <c r="F45" s="16">
        <f>+F46+F51+F56</f>
        <v>-540.51757898000017</v>
      </c>
      <c r="G45" s="16">
        <f>+G46+G51+G56</f>
        <v>-888.21734612000023</v>
      </c>
      <c r="H45" s="16">
        <f t="shared" si="4"/>
        <v>347.69976714000006</v>
      </c>
      <c r="I45" s="16">
        <f>+I46+I51+I56</f>
        <v>619.92022746999987</v>
      </c>
      <c r="J45" s="16">
        <f>+J46+J51+J56</f>
        <v>-581.38752680000061</v>
      </c>
      <c r="K45" s="16">
        <f t="shared" si="5"/>
        <v>1201.3077542700005</v>
      </c>
      <c r="L45" s="16">
        <f>+L46+L51+L56</f>
        <v>-387.15224564000005</v>
      </c>
      <c r="M45" s="16">
        <f>+M46+M51+M56</f>
        <v>-302.70750684000001</v>
      </c>
      <c r="N45" s="16">
        <f t="shared" si="6"/>
        <v>-84.444738800000039</v>
      </c>
    </row>
    <row r="46" spans="1:14" ht="18.75" customHeight="1" x14ac:dyDescent="0.3">
      <c r="A46" s="17" t="s">
        <v>86</v>
      </c>
      <c r="B46" s="34" t="s">
        <v>87</v>
      </c>
      <c r="C46" s="16">
        <f>SUM(C47:C50)</f>
        <v>-63.749999999999993</v>
      </c>
      <c r="D46" s="16">
        <f>SUM(D47:D50)</f>
        <v>-153.21266699999998</v>
      </c>
      <c r="E46" s="16">
        <f t="shared" si="0"/>
        <v>89.462666999999982</v>
      </c>
      <c r="F46" s="16">
        <f>SUM(F47:F50)</f>
        <v>-55.515000000000015</v>
      </c>
      <c r="G46" s="16">
        <f>SUM(G47:G50)</f>
        <v>-149.54397100000003</v>
      </c>
      <c r="H46" s="16">
        <f t="shared" si="4"/>
        <v>94.028971000000013</v>
      </c>
      <c r="I46" s="16">
        <f>SUM(I47:I50)</f>
        <v>-71.689999999999984</v>
      </c>
      <c r="J46" s="16">
        <f>SUM(J47:J50)</f>
        <v>-273.72830300000004</v>
      </c>
      <c r="K46" s="16">
        <f t="shared" si="5"/>
        <v>202.03830300000004</v>
      </c>
      <c r="L46" s="16">
        <f>SUM(L47:L50)</f>
        <v>-60.055000000000007</v>
      </c>
      <c r="M46" s="16">
        <f>SUM(M47:M50)</f>
        <v>16.862091000000007</v>
      </c>
      <c r="N46" s="16">
        <f t="shared" si="6"/>
        <v>-76.917091000000013</v>
      </c>
    </row>
    <row r="47" spans="1:14" ht="18.75" customHeight="1" x14ac:dyDescent="0.3">
      <c r="A47" s="17" t="s">
        <v>88</v>
      </c>
      <c r="B47" s="36" t="s">
        <v>89</v>
      </c>
      <c r="C47" s="19">
        <v>0</v>
      </c>
      <c r="D47" s="19">
        <v>0</v>
      </c>
      <c r="E47" s="16">
        <f t="shared" si="0"/>
        <v>0</v>
      </c>
      <c r="F47" s="19">
        <v>0</v>
      </c>
      <c r="G47" s="19">
        <v>0</v>
      </c>
      <c r="H47" s="16">
        <f t="shared" si="4"/>
        <v>0</v>
      </c>
      <c r="I47" s="19">
        <v>0</v>
      </c>
      <c r="J47" s="19">
        <v>0</v>
      </c>
      <c r="K47" s="16">
        <f t="shared" si="5"/>
        <v>0</v>
      </c>
      <c r="L47" s="19">
        <v>0</v>
      </c>
      <c r="M47" s="19">
        <v>0</v>
      </c>
      <c r="N47" s="16">
        <f t="shared" si="6"/>
        <v>0</v>
      </c>
    </row>
    <row r="48" spans="1:14" ht="18.75" customHeight="1" x14ac:dyDescent="0.3">
      <c r="A48" s="17" t="s">
        <v>90</v>
      </c>
      <c r="B48" s="36" t="s">
        <v>91</v>
      </c>
      <c r="C48" s="19">
        <v>0</v>
      </c>
      <c r="D48" s="19">
        <v>-61.156666999999999</v>
      </c>
      <c r="E48" s="16">
        <f t="shared" si="0"/>
        <v>61.156666999999999</v>
      </c>
      <c r="F48" s="19">
        <v>0</v>
      </c>
      <c r="G48" s="19">
        <v>-57.355971000000004</v>
      </c>
      <c r="H48" s="16">
        <f t="shared" si="4"/>
        <v>57.355971000000004</v>
      </c>
      <c r="I48" s="19">
        <v>0</v>
      </c>
      <c r="J48" s="19">
        <v>-206.64530300000001</v>
      </c>
      <c r="K48" s="16">
        <f t="shared" si="5"/>
        <v>206.64530300000001</v>
      </c>
      <c r="L48" s="19">
        <v>0</v>
      </c>
      <c r="M48" s="19">
        <v>-125.71890900000001</v>
      </c>
      <c r="N48" s="16">
        <f t="shared" si="6"/>
        <v>125.71890900000001</v>
      </c>
    </row>
    <row r="49" spans="1:14" ht="18.75" customHeight="1" x14ac:dyDescent="0.3">
      <c r="A49" s="17" t="s">
        <v>92</v>
      </c>
      <c r="B49" s="36" t="s">
        <v>68</v>
      </c>
      <c r="C49" s="19">
        <v>0</v>
      </c>
      <c r="D49" s="19">
        <v>0</v>
      </c>
      <c r="E49" s="16">
        <f t="shared" si="0"/>
        <v>0</v>
      </c>
      <c r="F49" s="19">
        <v>0</v>
      </c>
      <c r="G49" s="19">
        <v>0</v>
      </c>
      <c r="H49" s="16">
        <f t="shared" si="4"/>
        <v>0</v>
      </c>
      <c r="I49" s="19">
        <v>0</v>
      </c>
      <c r="J49" s="19">
        <v>0</v>
      </c>
      <c r="K49" s="16">
        <f t="shared" si="5"/>
        <v>0</v>
      </c>
      <c r="L49" s="19">
        <v>-5</v>
      </c>
      <c r="M49" s="19">
        <v>0</v>
      </c>
      <c r="N49" s="16">
        <f t="shared" si="6"/>
        <v>-5</v>
      </c>
    </row>
    <row r="50" spans="1:14" ht="18.75" customHeight="1" x14ac:dyDescent="0.3">
      <c r="A50" s="17" t="s">
        <v>93</v>
      </c>
      <c r="B50" s="36" t="s">
        <v>70</v>
      </c>
      <c r="C50" s="19">
        <v>-63.749999999999993</v>
      </c>
      <c r="D50" s="19">
        <v>-92.055999999999983</v>
      </c>
      <c r="E50" s="16">
        <f t="shared" si="0"/>
        <v>28.30599999999999</v>
      </c>
      <c r="F50" s="19">
        <v>-55.515000000000015</v>
      </c>
      <c r="G50" s="19">
        <v>-92.188000000000017</v>
      </c>
      <c r="H50" s="16">
        <f t="shared" si="4"/>
        <v>36.673000000000002</v>
      </c>
      <c r="I50" s="19">
        <v>-71.689999999999984</v>
      </c>
      <c r="J50" s="19">
        <v>-67.083000000000027</v>
      </c>
      <c r="K50" s="16">
        <f t="shared" si="5"/>
        <v>-4.6069999999999567</v>
      </c>
      <c r="L50" s="19">
        <v>-55.055000000000007</v>
      </c>
      <c r="M50" s="19">
        <v>142.58100000000002</v>
      </c>
      <c r="N50" s="16">
        <f t="shared" si="6"/>
        <v>-197.63600000000002</v>
      </c>
    </row>
    <row r="51" spans="1:14" ht="18.75" customHeight="1" x14ac:dyDescent="0.3">
      <c r="A51" s="17" t="s">
        <v>94</v>
      </c>
      <c r="B51" s="35" t="s">
        <v>52</v>
      </c>
      <c r="C51" s="16">
        <f>SUM(C52:C55)</f>
        <v>94.782000000000068</v>
      </c>
      <c r="D51" s="16">
        <f>SUM(D52:D55)</f>
        <v>-33.949405999999705</v>
      </c>
      <c r="E51" s="16">
        <f t="shared" si="0"/>
        <v>128.73140599999977</v>
      </c>
      <c r="F51" s="16">
        <f>SUM(F52:F55)</f>
        <v>147.33099999999996</v>
      </c>
      <c r="G51" s="16">
        <f>SUM(G52:G55)</f>
        <v>-833.98588400000017</v>
      </c>
      <c r="H51" s="16">
        <f t="shared" si="4"/>
        <v>981.31688400000007</v>
      </c>
      <c r="I51" s="16">
        <f>SUM(I52:I55)</f>
        <v>168.79400000000018</v>
      </c>
      <c r="J51" s="16">
        <f>SUM(J52:J55)</f>
        <v>-311.47638400000062</v>
      </c>
      <c r="K51" s="16">
        <f t="shared" si="5"/>
        <v>480.27038400000083</v>
      </c>
      <c r="L51" s="16">
        <f>SUM(L52:L55)</f>
        <v>240.46400100000011</v>
      </c>
      <c r="M51" s="16">
        <f>SUM(M52:M55)</f>
        <v>28.792480000000069</v>
      </c>
      <c r="N51" s="16">
        <f t="shared" si="6"/>
        <v>211.67152100000004</v>
      </c>
    </row>
    <row r="52" spans="1:14" ht="18.75" customHeight="1" x14ac:dyDescent="0.3">
      <c r="A52" s="17" t="s">
        <v>95</v>
      </c>
      <c r="B52" s="36" t="s">
        <v>89</v>
      </c>
      <c r="C52" s="19">
        <v>0</v>
      </c>
      <c r="D52" s="19">
        <v>0</v>
      </c>
      <c r="E52" s="16">
        <f t="shared" si="0"/>
        <v>0</v>
      </c>
      <c r="F52" s="19">
        <v>0</v>
      </c>
      <c r="G52" s="19">
        <v>0</v>
      </c>
      <c r="H52" s="16">
        <f t="shared" si="4"/>
        <v>0</v>
      </c>
      <c r="I52" s="19">
        <v>0</v>
      </c>
      <c r="J52" s="19">
        <v>0</v>
      </c>
      <c r="K52" s="16">
        <f t="shared" si="5"/>
        <v>0</v>
      </c>
      <c r="L52" s="19">
        <v>0</v>
      </c>
      <c r="M52" s="19">
        <v>0</v>
      </c>
      <c r="N52" s="16">
        <f t="shared" si="6"/>
        <v>0</v>
      </c>
    </row>
    <row r="53" spans="1:14" ht="18.75" customHeight="1" x14ac:dyDescent="0.3">
      <c r="A53" s="17" t="s">
        <v>96</v>
      </c>
      <c r="B53" s="36" t="s">
        <v>91</v>
      </c>
      <c r="C53" s="19">
        <v>-3.5895799999999998</v>
      </c>
      <c r="D53" s="19">
        <v>40.36974399999999</v>
      </c>
      <c r="E53" s="16">
        <f t="shared" si="0"/>
        <v>-43.959323999999988</v>
      </c>
      <c r="F53" s="19">
        <v>4.2793599999999996</v>
      </c>
      <c r="G53" s="19">
        <v>260.36584599999998</v>
      </c>
      <c r="H53" s="16">
        <f t="shared" si="4"/>
        <v>-256.08648599999998</v>
      </c>
      <c r="I53" s="19">
        <v>12.499000000000001</v>
      </c>
      <c r="J53" s="19">
        <v>542.82653599999992</v>
      </c>
      <c r="K53" s="16">
        <f t="shared" si="5"/>
        <v>-530.3275359999999</v>
      </c>
      <c r="L53" s="19">
        <v>19.893219999999999</v>
      </c>
      <c r="M53" s="19">
        <v>779.57850099999996</v>
      </c>
      <c r="N53" s="16">
        <f t="shared" si="6"/>
        <v>-759.68528099999992</v>
      </c>
    </row>
    <row r="54" spans="1:14" ht="18.75" customHeight="1" x14ac:dyDescent="0.3">
      <c r="A54" s="17" t="s">
        <v>97</v>
      </c>
      <c r="B54" s="36" t="s">
        <v>68</v>
      </c>
      <c r="C54" s="19">
        <v>0</v>
      </c>
      <c r="D54" s="19">
        <v>0</v>
      </c>
      <c r="E54" s="16">
        <f t="shared" si="0"/>
        <v>0</v>
      </c>
      <c r="F54" s="19">
        <v>0</v>
      </c>
      <c r="G54" s="19">
        <v>0</v>
      </c>
      <c r="H54" s="16">
        <f t="shared" si="4"/>
        <v>0</v>
      </c>
      <c r="I54" s="19">
        <v>0</v>
      </c>
      <c r="J54" s="19">
        <v>0</v>
      </c>
      <c r="K54" s="16">
        <f t="shared" si="5"/>
        <v>0</v>
      </c>
      <c r="L54" s="19">
        <v>0</v>
      </c>
      <c r="M54" s="19">
        <v>0</v>
      </c>
      <c r="N54" s="16">
        <f t="shared" si="6"/>
        <v>0</v>
      </c>
    </row>
    <row r="55" spans="1:14" ht="18.75" customHeight="1" x14ac:dyDescent="0.3">
      <c r="A55" s="17" t="s">
        <v>98</v>
      </c>
      <c r="B55" s="36" t="s">
        <v>70</v>
      </c>
      <c r="C55" s="19">
        <v>98.371580000000066</v>
      </c>
      <c r="D55" s="19">
        <v>-74.319149999999695</v>
      </c>
      <c r="E55" s="16">
        <f t="shared" si="0"/>
        <v>172.69072999999975</v>
      </c>
      <c r="F55" s="19">
        <v>143.05163999999996</v>
      </c>
      <c r="G55" s="19">
        <v>-1094.3517300000001</v>
      </c>
      <c r="H55" s="16">
        <f t="shared" si="4"/>
        <v>1237.40337</v>
      </c>
      <c r="I55" s="19">
        <v>156.29500000000019</v>
      </c>
      <c r="J55" s="19">
        <v>-854.30292000000054</v>
      </c>
      <c r="K55" s="16">
        <f t="shared" si="5"/>
        <v>1010.5979200000007</v>
      </c>
      <c r="L55" s="19">
        <v>220.5707810000001</v>
      </c>
      <c r="M55" s="19">
        <v>-750.78602099999989</v>
      </c>
      <c r="N55" s="16">
        <f t="shared" si="6"/>
        <v>971.35680200000002</v>
      </c>
    </row>
    <row r="56" spans="1:14" ht="18.75" customHeight="1" x14ac:dyDescent="0.3">
      <c r="A56" s="17" t="s">
        <v>99</v>
      </c>
      <c r="B56" s="34" t="s">
        <v>54</v>
      </c>
      <c r="C56" s="16">
        <f>SUM(C57:C60)</f>
        <v>452.93151019000015</v>
      </c>
      <c r="D56" s="16">
        <f>SUM(D57:D60)</f>
        <v>-174.3169653999999</v>
      </c>
      <c r="E56" s="16">
        <f t="shared" si="0"/>
        <v>627.24847559</v>
      </c>
      <c r="F56" s="16">
        <f>SUM(F57:F60)</f>
        <v>-632.33357898000008</v>
      </c>
      <c r="G56" s="16">
        <f>SUM(G57:G60)</f>
        <v>95.312508880000053</v>
      </c>
      <c r="H56" s="16">
        <f t="shared" si="4"/>
        <v>-727.64608786000008</v>
      </c>
      <c r="I56" s="16">
        <f>SUM(I57:I60)</f>
        <v>522.81622746999972</v>
      </c>
      <c r="J56" s="16">
        <f>SUM(J57:J60)</f>
        <v>3.8171601999999325</v>
      </c>
      <c r="K56" s="16">
        <f t="shared" si="5"/>
        <v>518.99906726999984</v>
      </c>
      <c r="L56" s="16">
        <f>SUM(L57:L60)</f>
        <v>-567.56124664000015</v>
      </c>
      <c r="M56" s="16">
        <f>SUM(M57:M60)</f>
        <v>-348.3620778400001</v>
      </c>
      <c r="N56" s="16">
        <f t="shared" si="6"/>
        <v>-219.19916880000005</v>
      </c>
    </row>
    <row r="57" spans="1:14" ht="18.75" customHeight="1" x14ac:dyDescent="0.3">
      <c r="A57" s="17" t="s">
        <v>100</v>
      </c>
      <c r="B57" s="36" t="s">
        <v>89</v>
      </c>
      <c r="C57" s="19">
        <v>0</v>
      </c>
      <c r="D57" s="19">
        <v>0</v>
      </c>
      <c r="E57" s="16">
        <f t="shared" si="0"/>
        <v>0</v>
      </c>
      <c r="F57" s="19">
        <v>0</v>
      </c>
      <c r="G57" s="19">
        <v>0</v>
      </c>
      <c r="H57" s="16">
        <f t="shared" si="4"/>
        <v>0</v>
      </c>
      <c r="I57" s="19">
        <v>0</v>
      </c>
      <c r="J57" s="19">
        <v>0</v>
      </c>
      <c r="K57" s="16">
        <f t="shared" si="5"/>
        <v>0</v>
      </c>
      <c r="L57" s="19">
        <v>0</v>
      </c>
      <c r="M57" s="19">
        <v>0</v>
      </c>
      <c r="N57" s="16">
        <f t="shared" si="6"/>
        <v>0</v>
      </c>
    </row>
    <row r="58" spans="1:14" ht="18.75" customHeight="1" x14ac:dyDescent="0.3">
      <c r="A58" s="17" t="s">
        <v>101</v>
      </c>
      <c r="B58" s="36" t="s">
        <v>91</v>
      </c>
      <c r="C58" s="19">
        <v>0</v>
      </c>
      <c r="D58" s="19">
        <v>0</v>
      </c>
      <c r="E58" s="16">
        <f t="shared" si="0"/>
        <v>0</v>
      </c>
      <c r="F58" s="19">
        <v>0</v>
      </c>
      <c r="G58" s="19">
        <v>0</v>
      </c>
      <c r="H58" s="16">
        <f t="shared" si="4"/>
        <v>0</v>
      </c>
      <c r="I58" s="19">
        <v>0</v>
      </c>
      <c r="J58" s="19">
        <v>0</v>
      </c>
      <c r="K58" s="16">
        <f t="shared" si="5"/>
        <v>0</v>
      </c>
      <c r="L58" s="19">
        <v>0</v>
      </c>
      <c r="M58" s="19">
        <v>0</v>
      </c>
      <c r="N58" s="16">
        <f t="shared" si="6"/>
        <v>0</v>
      </c>
    </row>
    <row r="59" spans="1:14" ht="18.75" customHeight="1" x14ac:dyDescent="0.3">
      <c r="A59" s="17" t="s">
        <v>102</v>
      </c>
      <c r="B59" s="36" t="s">
        <v>68</v>
      </c>
      <c r="C59" s="19">
        <v>0</v>
      </c>
      <c r="D59" s="19">
        <v>0</v>
      </c>
      <c r="E59" s="16">
        <f t="shared" si="0"/>
        <v>0</v>
      </c>
      <c r="F59" s="19">
        <v>0</v>
      </c>
      <c r="G59" s="19">
        <v>0</v>
      </c>
      <c r="H59" s="16">
        <f t="shared" si="4"/>
        <v>0</v>
      </c>
      <c r="I59" s="19">
        <v>0</v>
      </c>
      <c r="J59" s="19">
        <v>0</v>
      </c>
      <c r="K59" s="16">
        <f t="shared" si="5"/>
        <v>0</v>
      </c>
      <c r="L59" s="19">
        <v>0</v>
      </c>
      <c r="M59" s="19">
        <v>0</v>
      </c>
      <c r="N59" s="16">
        <f t="shared" si="6"/>
        <v>0</v>
      </c>
    </row>
    <row r="60" spans="1:14" ht="18.75" customHeight="1" x14ac:dyDescent="0.3">
      <c r="A60" s="17" t="s">
        <v>103</v>
      </c>
      <c r="B60" s="36" t="s">
        <v>70</v>
      </c>
      <c r="C60" s="19">
        <v>452.93151019000015</v>
      </c>
      <c r="D60" s="19">
        <v>-174.3169653999999</v>
      </c>
      <c r="E60" s="16">
        <f t="shared" si="0"/>
        <v>627.24847559</v>
      </c>
      <c r="F60" s="19">
        <v>-632.33357898000008</v>
      </c>
      <c r="G60" s="19">
        <v>95.312508880000053</v>
      </c>
      <c r="H60" s="16">
        <f t="shared" si="4"/>
        <v>-727.64608786000008</v>
      </c>
      <c r="I60" s="19">
        <v>522.81622746999972</v>
      </c>
      <c r="J60" s="19">
        <v>3.8171601999999325</v>
      </c>
      <c r="K60" s="16">
        <f t="shared" si="5"/>
        <v>518.99906726999984</v>
      </c>
      <c r="L60" s="19">
        <v>-567.56124664000015</v>
      </c>
      <c r="M60" s="19">
        <v>-348.3620778400001</v>
      </c>
      <c r="N60" s="16">
        <f t="shared" si="6"/>
        <v>-219.19916880000005</v>
      </c>
    </row>
    <row r="61" spans="1:14" ht="18.75" customHeight="1" x14ac:dyDescent="0.3">
      <c r="A61" s="17" t="s">
        <v>104</v>
      </c>
      <c r="B61" s="33" t="s">
        <v>56</v>
      </c>
      <c r="C61" s="16">
        <f>+C62+C67</f>
        <v>-43.9</v>
      </c>
      <c r="D61" s="16">
        <f>+D62+D67</f>
        <v>2756.5</v>
      </c>
      <c r="E61" s="16">
        <f t="shared" si="0"/>
        <v>-2800.4</v>
      </c>
      <c r="F61" s="16">
        <f>+F62+F67</f>
        <v>245.69999999999993</v>
      </c>
      <c r="G61" s="16">
        <f>+G62+G67</f>
        <v>5689.5999999999995</v>
      </c>
      <c r="H61" s="16">
        <f t="shared" si="4"/>
        <v>-5443.9</v>
      </c>
      <c r="I61" s="16">
        <f>+I62+I67</f>
        <v>1347.4999999999998</v>
      </c>
      <c r="J61" s="16">
        <f>+J62+J67</f>
        <v>6655.0999999999995</v>
      </c>
      <c r="K61" s="16">
        <f t="shared" si="5"/>
        <v>-5307.5999999999995</v>
      </c>
      <c r="L61" s="16">
        <f>+L62+L67</f>
        <v>73.700000000000045</v>
      </c>
      <c r="M61" s="16">
        <f>+M62+M67</f>
        <v>7755.2</v>
      </c>
      <c r="N61" s="16">
        <f t="shared" si="6"/>
        <v>-7681.5</v>
      </c>
    </row>
    <row r="62" spans="1:14" ht="18.75" customHeight="1" x14ac:dyDescent="0.3">
      <c r="A62" s="17" t="s">
        <v>105</v>
      </c>
      <c r="B62" s="34" t="s">
        <v>58</v>
      </c>
      <c r="C62" s="16">
        <f>SUM(C63:C66)</f>
        <v>-105.49999999999999</v>
      </c>
      <c r="D62" s="16">
        <f>SUM(D63:D66)</f>
        <v>0</v>
      </c>
      <c r="E62" s="16">
        <f t="shared" si="0"/>
        <v>-105.49999999999999</v>
      </c>
      <c r="F62" s="16">
        <f>SUM(F63:F66)</f>
        <v>110.39999999999991</v>
      </c>
      <c r="G62" s="16">
        <f>SUM(G63:G66)</f>
        <v>0</v>
      </c>
      <c r="H62" s="16">
        <f t="shared" si="4"/>
        <v>110.39999999999991</v>
      </c>
      <c r="I62" s="16">
        <f>SUM(I63:I66)</f>
        <v>1158.9999999999998</v>
      </c>
      <c r="J62" s="16">
        <f>SUM(J63:J66)</f>
        <v>0</v>
      </c>
      <c r="K62" s="16">
        <f t="shared" si="5"/>
        <v>1158.9999999999998</v>
      </c>
      <c r="L62" s="16">
        <f>SUM(L63:L66)</f>
        <v>1350.6000000000001</v>
      </c>
      <c r="M62" s="16">
        <f>SUM(M63:M66)</f>
        <v>0</v>
      </c>
      <c r="N62" s="16">
        <f t="shared" si="6"/>
        <v>1350.6000000000001</v>
      </c>
    </row>
    <row r="63" spans="1:14" ht="18.75" customHeight="1" x14ac:dyDescent="0.3">
      <c r="A63" s="17" t="s">
        <v>106</v>
      </c>
      <c r="B63" s="36" t="s">
        <v>89</v>
      </c>
      <c r="C63" s="19">
        <v>0</v>
      </c>
      <c r="D63" s="19">
        <v>0</v>
      </c>
      <c r="E63" s="16">
        <f t="shared" si="0"/>
        <v>0</v>
      </c>
      <c r="F63" s="19">
        <v>0</v>
      </c>
      <c r="G63" s="19">
        <v>0</v>
      </c>
      <c r="H63" s="16">
        <f t="shared" si="4"/>
        <v>0</v>
      </c>
      <c r="I63" s="19">
        <v>0</v>
      </c>
      <c r="J63" s="19">
        <v>0</v>
      </c>
      <c r="K63" s="16">
        <f t="shared" si="5"/>
        <v>0</v>
      </c>
      <c r="L63" s="19">
        <v>0</v>
      </c>
      <c r="M63" s="19">
        <v>0</v>
      </c>
      <c r="N63" s="16">
        <f t="shared" si="6"/>
        <v>0</v>
      </c>
    </row>
    <row r="64" spans="1:14" ht="18.75" customHeight="1" x14ac:dyDescent="0.3">
      <c r="A64" s="17" t="s">
        <v>107</v>
      </c>
      <c r="B64" s="36" t="s">
        <v>91</v>
      </c>
      <c r="C64" s="19">
        <v>-7.1999999999999993</v>
      </c>
      <c r="D64" s="19">
        <v>0</v>
      </c>
      <c r="E64" s="16">
        <f t="shared" si="0"/>
        <v>-7.1999999999999993</v>
      </c>
      <c r="F64" s="19">
        <v>19.700000000000003</v>
      </c>
      <c r="G64" s="19">
        <v>0</v>
      </c>
      <c r="H64" s="16">
        <f t="shared" si="4"/>
        <v>19.700000000000003</v>
      </c>
      <c r="I64" s="19">
        <v>18.600000000000001</v>
      </c>
      <c r="J64" s="19">
        <v>0</v>
      </c>
      <c r="K64" s="16">
        <f t="shared" si="5"/>
        <v>18.600000000000001</v>
      </c>
      <c r="L64" s="19">
        <v>7.5000000000000018</v>
      </c>
      <c r="M64" s="19">
        <v>0</v>
      </c>
      <c r="N64" s="16">
        <f t="shared" si="6"/>
        <v>7.5000000000000018</v>
      </c>
    </row>
    <row r="65" spans="1:14" ht="18.75" customHeight="1" x14ac:dyDescent="0.3">
      <c r="A65" s="17" t="s">
        <v>108</v>
      </c>
      <c r="B65" s="36" t="s">
        <v>68</v>
      </c>
      <c r="C65" s="19">
        <v>0</v>
      </c>
      <c r="D65" s="19">
        <v>0</v>
      </c>
      <c r="E65" s="16">
        <f t="shared" si="0"/>
        <v>0</v>
      </c>
      <c r="F65" s="19">
        <v>0</v>
      </c>
      <c r="G65" s="19">
        <v>0</v>
      </c>
      <c r="H65" s="16">
        <f t="shared" si="4"/>
        <v>0</v>
      </c>
      <c r="I65" s="19">
        <v>0</v>
      </c>
      <c r="J65" s="19">
        <v>0</v>
      </c>
      <c r="K65" s="16">
        <f t="shared" si="5"/>
        <v>0</v>
      </c>
      <c r="L65" s="19">
        <v>0</v>
      </c>
      <c r="M65" s="19">
        <v>0</v>
      </c>
      <c r="N65" s="16">
        <f t="shared" si="6"/>
        <v>0</v>
      </c>
    </row>
    <row r="66" spans="1:14" ht="18.75" customHeight="1" x14ac:dyDescent="0.3">
      <c r="A66" s="17" t="s">
        <v>109</v>
      </c>
      <c r="B66" s="36" t="s">
        <v>70</v>
      </c>
      <c r="C66" s="19">
        <v>-98.299999999999983</v>
      </c>
      <c r="D66" s="19">
        <v>0</v>
      </c>
      <c r="E66" s="16">
        <f t="shared" si="0"/>
        <v>-98.299999999999983</v>
      </c>
      <c r="F66" s="19">
        <v>90.699999999999903</v>
      </c>
      <c r="G66" s="19">
        <v>0</v>
      </c>
      <c r="H66" s="16">
        <f t="shared" si="4"/>
        <v>90.699999999999903</v>
      </c>
      <c r="I66" s="19">
        <v>1140.3999999999999</v>
      </c>
      <c r="J66" s="19">
        <v>0</v>
      </c>
      <c r="K66" s="16">
        <f t="shared" si="5"/>
        <v>1140.3999999999999</v>
      </c>
      <c r="L66" s="19">
        <v>1343.1000000000001</v>
      </c>
      <c r="M66" s="19">
        <v>0</v>
      </c>
      <c r="N66" s="16">
        <f t="shared" si="6"/>
        <v>1343.1000000000001</v>
      </c>
    </row>
    <row r="67" spans="1:14" ht="18.75" customHeight="1" x14ac:dyDescent="0.3">
      <c r="A67" s="17" t="s">
        <v>110</v>
      </c>
      <c r="B67" s="34" t="s">
        <v>60</v>
      </c>
      <c r="C67" s="16">
        <f>SUM(C68:C71)</f>
        <v>61.599999999999987</v>
      </c>
      <c r="D67" s="16">
        <f>SUM(D68:D71)</f>
        <v>2756.5</v>
      </c>
      <c r="E67" s="16">
        <f t="shared" si="0"/>
        <v>-2694.9</v>
      </c>
      <c r="F67" s="16">
        <f>SUM(F68:F71)</f>
        <v>135.30000000000001</v>
      </c>
      <c r="G67" s="16">
        <f>SUM(G68:G71)</f>
        <v>5689.5999999999995</v>
      </c>
      <c r="H67" s="16">
        <f t="shared" si="4"/>
        <v>-5554.2999999999993</v>
      </c>
      <c r="I67" s="16">
        <f>SUM(I68:I71)</f>
        <v>188.49999999999994</v>
      </c>
      <c r="J67" s="16">
        <f>SUM(J68:J71)</f>
        <v>6655.0999999999995</v>
      </c>
      <c r="K67" s="16">
        <f t="shared" si="5"/>
        <v>-6466.5999999999995</v>
      </c>
      <c r="L67" s="16">
        <f>SUM(L68:L71)</f>
        <v>-1276.9000000000001</v>
      </c>
      <c r="M67" s="16">
        <f>SUM(M68:M71)</f>
        <v>7755.2</v>
      </c>
      <c r="N67" s="16">
        <f t="shared" si="6"/>
        <v>-9032.1</v>
      </c>
    </row>
    <row r="68" spans="1:14" ht="18.75" customHeight="1" x14ac:dyDescent="0.3">
      <c r="A68" s="17" t="s">
        <v>111</v>
      </c>
      <c r="B68" s="36" t="s">
        <v>89</v>
      </c>
      <c r="C68" s="19">
        <v>-39.599999999999994</v>
      </c>
      <c r="D68" s="19">
        <v>0</v>
      </c>
      <c r="E68" s="16">
        <f t="shared" si="0"/>
        <v>-39.599999999999994</v>
      </c>
      <c r="F68" s="19">
        <v>163.89999999999998</v>
      </c>
      <c r="G68" s="19">
        <v>0</v>
      </c>
      <c r="H68" s="16">
        <f t="shared" si="4"/>
        <v>163.89999999999998</v>
      </c>
      <c r="I68" s="19">
        <v>157.4</v>
      </c>
      <c r="J68" s="19">
        <v>0</v>
      </c>
      <c r="K68" s="16">
        <f t="shared" si="5"/>
        <v>157.4</v>
      </c>
      <c r="L68" s="19">
        <v>-946.5</v>
      </c>
      <c r="M68" s="19">
        <v>0</v>
      </c>
      <c r="N68" s="16">
        <f t="shared" si="6"/>
        <v>-946.5</v>
      </c>
    </row>
    <row r="69" spans="1:14" ht="18.75" customHeight="1" x14ac:dyDescent="0.3">
      <c r="A69" s="17" t="s">
        <v>112</v>
      </c>
      <c r="B69" s="36" t="s">
        <v>91</v>
      </c>
      <c r="C69" s="19">
        <v>-11.100000000000001</v>
      </c>
      <c r="D69" s="19">
        <v>789</v>
      </c>
      <c r="E69" s="16">
        <f t="shared" si="0"/>
        <v>-800.1</v>
      </c>
      <c r="F69" s="19">
        <v>93.800000000000011</v>
      </c>
      <c r="G69" s="19">
        <v>1219</v>
      </c>
      <c r="H69" s="16">
        <f t="shared" si="4"/>
        <v>-1125.2</v>
      </c>
      <c r="I69" s="19">
        <v>209.79999999999995</v>
      </c>
      <c r="J69" s="19">
        <v>2067.3000000000002</v>
      </c>
      <c r="K69" s="16">
        <f t="shared" si="5"/>
        <v>-1857.5000000000002</v>
      </c>
      <c r="L69" s="19">
        <v>62</v>
      </c>
      <c r="M69" s="19">
        <v>2875.9</v>
      </c>
      <c r="N69" s="16">
        <f t="shared" si="6"/>
        <v>-2813.9</v>
      </c>
    </row>
    <row r="70" spans="1:14" ht="18.75" customHeight="1" x14ac:dyDescent="0.3">
      <c r="A70" s="17" t="s">
        <v>113</v>
      </c>
      <c r="B70" s="36" t="s">
        <v>68</v>
      </c>
      <c r="C70" s="19">
        <v>0</v>
      </c>
      <c r="D70" s="19">
        <v>2096</v>
      </c>
      <c r="E70" s="16">
        <f t="shared" ref="E70:E91" si="7">+C70-D70</f>
        <v>-2096</v>
      </c>
      <c r="F70" s="19">
        <v>0</v>
      </c>
      <c r="G70" s="19">
        <v>4873.7</v>
      </c>
      <c r="H70" s="16">
        <f t="shared" si="4"/>
        <v>-4873.7</v>
      </c>
      <c r="I70" s="19">
        <v>0</v>
      </c>
      <c r="J70" s="19">
        <v>4949.0999999999995</v>
      </c>
      <c r="K70" s="16">
        <f t="shared" si="5"/>
        <v>-4949.0999999999995</v>
      </c>
      <c r="L70" s="19">
        <v>0</v>
      </c>
      <c r="M70" s="19">
        <v>5034.5999999999995</v>
      </c>
      <c r="N70" s="16">
        <f t="shared" si="6"/>
        <v>-5034.5999999999995</v>
      </c>
    </row>
    <row r="71" spans="1:14" ht="18.75" customHeight="1" x14ac:dyDescent="0.3">
      <c r="A71" s="17" t="s">
        <v>114</v>
      </c>
      <c r="B71" s="36" t="s">
        <v>70</v>
      </c>
      <c r="C71" s="19">
        <v>112.29999999999998</v>
      </c>
      <c r="D71" s="19">
        <v>-128.5</v>
      </c>
      <c r="E71" s="16">
        <f t="shared" si="7"/>
        <v>240.79999999999998</v>
      </c>
      <c r="F71" s="19">
        <v>-122.39999999999999</v>
      </c>
      <c r="G71" s="19">
        <v>-403.1</v>
      </c>
      <c r="H71" s="16">
        <f t="shared" si="4"/>
        <v>280.70000000000005</v>
      </c>
      <c r="I71" s="19">
        <v>-178.7</v>
      </c>
      <c r="J71" s="19">
        <v>-361.3</v>
      </c>
      <c r="K71" s="16">
        <f t="shared" si="5"/>
        <v>182.60000000000002</v>
      </c>
      <c r="L71" s="19">
        <v>-392.4</v>
      </c>
      <c r="M71" s="19">
        <v>-155.29999999999995</v>
      </c>
      <c r="N71" s="16">
        <f t="shared" si="6"/>
        <v>-237.10000000000002</v>
      </c>
    </row>
    <row r="72" spans="1:14" ht="18.75" customHeight="1" x14ac:dyDescent="0.3">
      <c r="A72" s="17" t="s">
        <v>115</v>
      </c>
      <c r="B72" s="33" t="s">
        <v>116</v>
      </c>
      <c r="C72" s="37"/>
      <c r="D72" s="37"/>
      <c r="E72" s="16">
        <f>SUM(E73:E76)</f>
        <v>-189.04996467999996</v>
      </c>
      <c r="F72" s="37"/>
      <c r="G72" s="37"/>
      <c r="H72" s="16">
        <f>SUM(H73:H76)</f>
        <v>-62.841816380000026</v>
      </c>
      <c r="I72" s="37"/>
      <c r="J72" s="37"/>
      <c r="K72" s="16">
        <f>SUM(K73:K76)</f>
        <v>136.31115584</v>
      </c>
      <c r="L72" s="37"/>
      <c r="M72" s="37"/>
      <c r="N72" s="16">
        <f>SUM(N73:N76)</f>
        <v>6.3665506399999572</v>
      </c>
    </row>
    <row r="73" spans="1:14" ht="18.75" customHeight="1" x14ac:dyDescent="0.3">
      <c r="A73" s="17" t="s">
        <v>117</v>
      </c>
      <c r="B73" s="36" t="s">
        <v>89</v>
      </c>
      <c r="C73" s="37"/>
      <c r="D73" s="37"/>
      <c r="E73" s="19">
        <v>-3</v>
      </c>
      <c r="F73" s="37"/>
      <c r="G73" s="37"/>
      <c r="H73" s="19">
        <v>-4</v>
      </c>
      <c r="I73" s="37"/>
      <c r="J73" s="37"/>
      <c r="K73" s="19">
        <v>-11.5</v>
      </c>
      <c r="L73" s="37"/>
      <c r="M73" s="37"/>
      <c r="N73" s="19">
        <v>-15.7</v>
      </c>
    </row>
    <row r="74" spans="1:14" ht="18.75" customHeight="1" x14ac:dyDescent="0.3">
      <c r="A74" s="17" t="s">
        <v>118</v>
      </c>
      <c r="B74" s="36" t="s">
        <v>91</v>
      </c>
      <c r="C74" s="37"/>
      <c r="D74" s="37"/>
      <c r="E74" s="19">
        <v>-54.7</v>
      </c>
      <c r="F74" s="37"/>
      <c r="G74" s="37"/>
      <c r="H74" s="19">
        <v>-46.7</v>
      </c>
      <c r="I74" s="37"/>
      <c r="J74" s="37"/>
      <c r="K74" s="19">
        <v>4.6000000000000068</v>
      </c>
      <c r="L74" s="37"/>
      <c r="M74" s="37"/>
      <c r="N74" s="19">
        <v>-249.99999999999997</v>
      </c>
    </row>
    <row r="75" spans="1:14" ht="18.75" customHeight="1" x14ac:dyDescent="0.3">
      <c r="A75" s="17" t="s">
        <v>119</v>
      </c>
      <c r="B75" s="36" t="s">
        <v>68</v>
      </c>
      <c r="C75" s="37"/>
      <c r="D75" s="37"/>
      <c r="E75" s="19">
        <v>0</v>
      </c>
      <c r="F75" s="37"/>
      <c r="G75" s="37"/>
      <c r="H75" s="19">
        <v>0</v>
      </c>
      <c r="I75" s="37"/>
      <c r="J75" s="37"/>
      <c r="K75" s="19">
        <v>0</v>
      </c>
      <c r="L75" s="37"/>
      <c r="M75" s="37"/>
      <c r="N75" s="19">
        <v>0</v>
      </c>
    </row>
    <row r="76" spans="1:14" ht="18.75" customHeight="1" x14ac:dyDescent="0.3">
      <c r="A76" s="17" t="s">
        <v>120</v>
      </c>
      <c r="B76" s="36" t="s">
        <v>70</v>
      </c>
      <c r="C76" s="37"/>
      <c r="D76" s="37"/>
      <c r="E76" s="19">
        <v>-131.34996467999997</v>
      </c>
      <c r="F76" s="37"/>
      <c r="G76" s="37"/>
      <c r="H76" s="19">
        <v>-12.141816380000023</v>
      </c>
      <c r="I76" s="37"/>
      <c r="J76" s="37"/>
      <c r="K76" s="19">
        <v>143.21115584</v>
      </c>
      <c r="L76" s="37"/>
      <c r="M76" s="37"/>
      <c r="N76" s="19">
        <v>272.06655063999995</v>
      </c>
    </row>
    <row r="77" spans="1:14" ht="18.75" customHeight="1" x14ac:dyDescent="0.3">
      <c r="A77" s="17" t="s">
        <v>121</v>
      </c>
      <c r="B77" s="33" t="s">
        <v>62</v>
      </c>
      <c r="C77" s="16">
        <f>SUM(C79:C82)</f>
        <v>865.78777970574424</v>
      </c>
      <c r="D77" s="16">
        <f>SUM(D79:D82)</f>
        <v>-1322.5836744485559</v>
      </c>
      <c r="E77" s="16">
        <f t="shared" si="7"/>
        <v>2188.3714541543004</v>
      </c>
      <c r="F77" s="16">
        <f>SUM(F79:F82)</f>
        <v>592.05615974617604</v>
      </c>
      <c r="G77" s="16">
        <f>SUM(G79:G82)</f>
        <v>-2823.4152774044305</v>
      </c>
      <c r="H77" s="16">
        <f t="shared" ref="H77" si="8">+F77-G77</f>
        <v>3415.4714371506066</v>
      </c>
      <c r="I77" s="16">
        <f>SUM(I79:I82)</f>
        <v>3038.2969799444527</v>
      </c>
      <c r="J77" s="16">
        <f>SUM(J79:J82)</f>
        <v>-488.62232143307921</v>
      </c>
      <c r="K77" s="16">
        <f t="shared" ref="K77" si="9">+I77-J77</f>
        <v>3526.9193013775321</v>
      </c>
      <c r="L77" s="16">
        <f>SUM(L79:L82)</f>
        <v>1422.1678072075747</v>
      </c>
      <c r="M77" s="16">
        <f>SUM(M79:M82)</f>
        <v>-3131.4485333537523</v>
      </c>
      <c r="N77" s="16">
        <f t="shared" ref="N77" si="10">+L77-M77</f>
        <v>4553.616340561327</v>
      </c>
    </row>
    <row r="78" spans="1:14" ht="18.75" customHeight="1" x14ac:dyDescent="0.35">
      <c r="A78" s="38"/>
      <c r="B78" s="39" t="s">
        <v>122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8.75" customHeight="1" x14ac:dyDescent="0.3">
      <c r="A79" s="17" t="s">
        <v>123</v>
      </c>
      <c r="B79" s="36" t="s">
        <v>89</v>
      </c>
      <c r="C79" s="19">
        <v>419.5</v>
      </c>
      <c r="D79" s="19">
        <v>-1705.9999999999998</v>
      </c>
      <c r="E79" s="16">
        <f t="shared" si="7"/>
        <v>2125.5</v>
      </c>
      <c r="F79" s="19">
        <v>46.699999999999996</v>
      </c>
      <c r="G79" s="19">
        <v>-4610.3999999999996</v>
      </c>
      <c r="H79" s="16">
        <f t="shared" ref="H79:H82" si="11">+F79-G79</f>
        <v>4657.0999999999995</v>
      </c>
      <c r="I79" s="19">
        <v>-10.8</v>
      </c>
      <c r="J79" s="19">
        <v>-2122.0000000000005</v>
      </c>
      <c r="K79" s="16">
        <f t="shared" ref="K79:K82" si="12">+I79-J79</f>
        <v>2111.2000000000003</v>
      </c>
      <c r="L79" s="19">
        <v>25.8</v>
      </c>
      <c r="M79" s="19">
        <v>-4872.8000000000011</v>
      </c>
      <c r="N79" s="16">
        <f t="shared" ref="N79:N82" si="13">+L79-M79</f>
        <v>4898.6000000000013</v>
      </c>
    </row>
    <row r="80" spans="1:14" ht="18.75" customHeight="1" x14ac:dyDescent="0.3">
      <c r="A80" s="17" t="s">
        <v>124</v>
      </c>
      <c r="B80" s="36" t="s">
        <v>91</v>
      </c>
      <c r="C80" s="19">
        <v>868.7</v>
      </c>
      <c r="D80" s="19">
        <v>876.39999999999986</v>
      </c>
      <c r="E80" s="16">
        <f t="shared" si="7"/>
        <v>-7.6999999999998181</v>
      </c>
      <c r="F80" s="19">
        <v>563.40000000000009</v>
      </c>
      <c r="G80" s="19">
        <v>2534.3000000000002</v>
      </c>
      <c r="H80" s="16">
        <f t="shared" si="11"/>
        <v>-1970.9</v>
      </c>
      <c r="I80" s="19">
        <v>1267.2</v>
      </c>
      <c r="J80" s="19">
        <v>2361.5</v>
      </c>
      <c r="K80" s="16">
        <f t="shared" si="12"/>
        <v>-1094.3</v>
      </c>
      <c r="L80" s="19">
        <v>2079.2000000000003</v>
      </c>
      <c r="M80" s="19">
        <v>3527.2999999999997</v>
      </c>
      <c r="N80" s="16">
        <f t="shared" si="13"/>
        <v>-1448.0999999999995</v>
      </c>
    </row>
    <row r="81" spans="1:14" ht="18.75" customHeight="1" x14ac:dyDescent="0.3">
      <c r="A81" s="17" t="s">
        <v>125</v>
      </c>
      <c r="B81" s="36" t="s">
        <v>68</v>
      </c>
      <c r="C81" s="19">
        <v>-351.98819181425597</v>
      </c>
      <c r="D81" s="19">
        <v>-101.4225758685557</v>
      </c>
      <c r="E81" s="16">
        <f t="shared" si="7"/>
        <v>-250.56561594570027</v>
      </c>
      <c r="F81" s="19">
        <v>117.45122896617522</v>
      </c>
      <c r="G81" s="19">
        <v>-132.81765189443087</v>
      </c>
      <c r="H81" s="16">
        <f t="shared" si="11"/>
        <v>250.26888086060609</v>
      </c>
      <c r="I81" s="19">
        <v>1608.9809473344521</v>
      </c>
      <c r="J81" s="19">
        <v>44.966911066920986</v>
      </c>
      <c r="K81" s="16">
        <f t="shared" si="12"/>
        <v>1564.0140362675311</v>
      </c>
      <c r="L81" s="19">
        <v>-670.1274895124252</v>
      </c>
      <c r="M81" s="19">
        <v>-126.71441359375081</v>
      </c>
      <c r="N81" s="16">
        <f t="shared" si="13"/>
        <v>-543.41307591867439</v>
      </c>
    </row>
    <row r="82" spans="1:14" ht="18.75" customHeight="1" x14ac:dyDescent="0.3">
      <c r="A82" s="17" t="s">
        <v>126</v>
      </c>
      <c r="B82" s="36" t="s">
        <v>70</v>
      </c>
      <c r="C82" s="19">
        <v>-70.424028479999805</v>
      </c>
      <c r="D82" s="19">
        <v>-391.56109858000025</v>
      </c>
      <c r="E82" s="16">
        <f t="shared" si="7"/>
        <v>321.13707010000041</v>
      </c>
      <c r="F82" s="19">
        <v>-135.49506921999932</v>
      </c>
      <c r="G82" s="19">
        <v>-614.49762550999981</v>
      </c>
      <c r="H82" s="16">
        <f t="shared" si="11"/>
        <v>479.00255629000048</v>
      </c>
      <c r="I82" s="19">
        <v>172.91603261000049</v>
      </c>
      <c r="J82" s="19">
        <v>-773.08923249999975</v>
      </c>
      <c r="K82" s="16">
        <f t="shared" si="12"/>
        <v>946.00526511000021</v>
      </c>
      <c r="L82" s="19">
        <v>-12.704703280000558</v>
      </c>
      <c r="M82" s="19">
        <v>-1659.2341197599999</v>
      </c>
      <c r="N82" s="16">
        <f t="shared" si="13"/>
        <v>1646.5294164799993</v>
      </c>
    </row>
    <row r="83" spans="1:14" ht="18.75" customHeight="1" x14ac:dyDescent="0.35">
      <c r="A83" s="38"/>
      <c r="B83" s="39" t="s">
        <v>127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8.75" customHeight="1" x14ac:dyDescent="0.3">
      <c r="A84" s="17" t="s">
        <v>128</v>
      </c>
      <c r="B84" s="36" t="s">
        <v>129</v>
      </c>
      <c r="C84" s="19">
        <v>0.38175645142951026</v>
      </c>
      <c r="D84" s="19">
        <v>0</v>
      </c>
      <c r="E84" s="16">
        <f t="shared" ref="E84:E89" si="14">+C84-D84</f>
        <v>0.38175645142951026</v>
      </c>
      <c r="F84" s="19">
        <v>0.77471168532011658</v>
      </c>
      <c r="G84" s="19">
        <v>0</v>
      </c>
      <c r="H84" s="16">
        <f t="shared" ref="H84:H91" si="15">+F84-G84</f>
        <v>0.77471168532011658</v>
      </c>
      <c r="I84" s="19">
        <v>0.98994237599773627</v>
      </c>
      <c r="J84" s="19">
        <v>0</v>
      </c>
      <c r="K84" s="16">
        <f t="shared" ref="K84:K91" si="16">+I84-J84</f>
        <v>0.98994237599773627</v>
      </c>
      <c r="L84" s="19">
        <v>8.545433034737826</v>
      </c>
      <c r="M84" s="19">
        <v>0</v>
      </c>
      <c r="N84" s="16">
        <f t="shared" ref="N84:N91" si="17">+L84-M84</f>
        <v>8.545433034737826</v>
      </c>
    </row>
    <row r="85" spans="1:14" ht="18.75" customHeight="1" x14ac:dyDescent="0.3">
      <c r="A85" s="17" t="s">
        <v>130</v>
      </c>
      <c r="B85" s="36" t="s">
        <v>131</v>
      </c>
      <c r="C85" s="19">
        <v>593.23316450999982</v>
      </c>
      <c r="D85" s="19">
        <v>-992.69851617999996</v>
      </c>
      <c r="E85" s="16">
        <f t="shared" si="14"/>
        <v>1585.9316806899997</v>
      </c>
      <c r="F85" s="19">
        <v>857.66381816000057</v>
      </c>
      <c r="G85" s="19">
        <v>-2427.5840376899996</v>
      </c>
      <c r="H85" s="16">
        <f t="shared" si="15"/>
        <v>3285.2478558500002</v>
      </c>
      <c r="I85" s="19">
        <v>2311.7189488300005</v>
      </c>
      <c r="J85" s="19">
        <v>-235.60494190000054</v>
      </c>
      <c r="K85" s="16">
        <f t="shared" si="16"/>
        <v>2547.323890730001</v>
      </c>
      <c r="L85" s="19">
        <v>41.01306210000007</v>
      </c>
      <c r="M85" s="19">
        <v>-4303.9850220800008</v>
      </c>
      <c r="N85" s="16">
        <f t="shared" si="17"/>
        <v>4344.9980841800007</v>
      </c>
    </row>
    <row r="86" spans="1:14" ht="18.75" customHeight="1" x14ac:dyDescent="0.3">
      <c r="A86" s="17" t="s">
        <v>132</v>
      </c>
      <c r="B86" s="36" t="s">
        <v>133</v>
      </c>
      <c r="C86" s="19">
        <v>349.27605173431459</v>
      </c>
      <c r="D86" s="19">
        <v>-88.24286410855575</v>
      </c>
      <c r="E86" s="16">
        <f t="shared" si="14"/>
        <v>437.51891584287034</v>
      </c>
      <c r="F86" s="19">
        <v>-121.06448271914502</v>
      </c>
      <c r="G86" s="19">
        <v>-33.977798854430951</v>
      </c>
      <c r="H86" s="16">
        <f t="shared" si="15"/>
        <v>-87.086683864714075</v>
      </c>
      <c r="I86" s="19">
        <v>455.95300495845453</v>
      </c>
      <c r="J86" s="19">
        <v>34.084030126920958</v>
      </c>
      <c r="K86" s="16">
        <f t="shared" si="16"/>
        <v>421.86897483153359</v>
      </c>
      <c r="L86" s="19">
        <v>802.27307745283679</v>
      </c>
      <c r="M86" s="19">
        <v>-477.12775603375087</v>
      </c>
      <c r="N86" s="16">
        <f t="shared" si="17"/>
        <v>1279.4008334865875</v>
      </c>
    </row>
    <row r="87" spans="1:14" ht="18.75" customHeight="1" x14ac:dyDescent="0.3">
      <c r="A87" s="17" t="s">
        <v>134</v>
      </c>
      <c r="B87" s="36" t="s">
        <v>135</v>
      </c>
      <c r="C87" s="19">
        <v>-3.38156532</v>
      </c>
      <c r="D87" s="19">
        <v>6.6255126600000542</v>
      </c>
      <c r="E87" s="16">
        <f t="shared" si="14"/>
        <v>-10.007077980000055</v>
      </c>
      <c r="F87" s="19">
        <v>-15.386862539999999</v>
      </c>
      <c r="G87" s="19">
        <v>7.4015445700000777</v>
      </c>
      <c r="H87" s="16">
        <f t="shared" si="15"/>
        <v>-22.788407110000076</v>
      </c>
      <c r="I87" s="19">
        <v>18.939650260000004</v>
      </c>
      <c r="J87" s="19">
        <v>6.0206300600000677</v>
      </c>
      <c r="K87" s="16">
        <f t="shared" si="16"/>
        <v>12.919020199999936</v>
      </c>
      <c r="L87" s="19">
        <v>24.604079439999996</v>
      </c>
      <c r="M87" s="19">
        <v>24.785412600000065</v>
      </c>
      <c r="N87" s="16">
        <f t="shared" si="17"/>
        <v>-0.18133316000006872</v>
      </c>
    </row>
    <row r="88" spans="1:14" ht="18.75" customHeight="1" x14ac:dyDescent="0.3">
      <c r="A88" s="17" t="s">
        <v>136</v>
      </c>
      <c r="B88" s="36" t="s">
        <v>137</v>
      </c>
      <c r="C88" s="19">
        <v>-4.2077333599997075</v>
      </c>
      <c r="D88" s="19">
        <v>-337.83393897000019</v>
      </c>
      <c r="E88" s="16">
        <f t="shared" si="14"/>
        <v>333.62620561000051</v>
      </c>
      <c r="F88" s="19">
        <v>-93.070902639999204</v>
      </c>
      <c r="G88" s="19">
        <v>-651.97782555999959</v>
      </c>
      <c r="H88" s="16">
        <f t="shared" si="15"/>
        <v>558.9069229200004</v>
      </c>
      <c r="I88" s="19">
        <v>313.20850517000065</v>
      </c>
      <c r="J88" s="19">
        <v>-820.44408899999985</v>
      </c>
      <c r="K88" s="16">
        <f t="shared" si="16"/>
        <v>1133.6525941700006</v>
      </c>
      <c r="L88" s="19">
        <v>-119.53600461000022</v>
      </c>
      <c r="M88" s="19">
        <v>-1268.2792113399996</v>
      </c>
      <c r="N88" s="16">
        <f t="shared" si="17"/>
        <v>1148.7432067299994</v>
      </c>
    </row>
    <row r="89" spans="1:14" ht="18.75" customHeight="1" x14ac:dyDescent="0.3">
      <c r="A89" s="17" t="s">
        <v>138</v>
      </c>
      <c r="B89" s="36" t="s">
        <v>139</v>
      </c>
      <c r="C89" s="19">
        <v>-69.513894310000012</v>
      </c>
      <c r="D89" s="19">
        <v>89.566132150000001</v>
      </c>
      <c r="E89" s="16">
        <f t="shared" si="14"/>
        <v>-159.08002646</v>
      </c>
      <c r="F89" s="19">
        <v>-36.860122200000092</v>
      </c>
      <c r="G89" s="19">
        <v>282.72284012999989</v>
      </c>
      <c r="H89" s="16">
        <f t="shared" si="15"/>
        <v>-319.58296232999999</v>
      </c>
      <c r="I89" s="19">
        <v>-62.513071649999915</v>
      </c>
      <c r="J89" s="19">
        <v>527.32204927999999</v>
      </c>
      <c r="K89" s="16">
        <f t="shared" si="16"/>
        <v>-589.8351209299999</v>
      </c>
      <c r="L89" s="19">
        <v>665.26815978999991</v>
      </c>
      <c r="M89" s="19">
        <v>2893.1580435000001</v>
      </c>
      <c r="N89" s="16">
        <f t="shared" si="17"/>
        <v>-2227.88988371</v>
      </c>
    </row>
    <row r="90" spans="1:14" ht="18.75" customHeight="1" x14ac:dyDescent="0.3">
      <c r="A90" s="17" t="s">
        <v>140</v>
      </c>
      <c r="B90" s="36" t="s">
        <v>141</v>
      </c>
      <c r="C90" s="37"/>
      <c r="D90" s="19">
        <v>0</v>
      </c>
      <c r="E90" s="16">
        <f t="shared" si="7"/>
        <v>0</v>
      </c>
      <c r="F90" s="37"/>
      <c r="G90" s="19">
        <v>0</v>
      </c>
      <c r="H90" s="16">
        <f t="shared" si="15"/>
        <v>0</v>
      </c>
      <c r="I90" s="37"/>
      <c r="J90" s="19">
        <v>0</v>
      </c>
      <c r="K90" s="16">
        <f t="shared" si="16"/>
        <v>0</v>
      </c>
      <c r="L90" s="37"/>
      <c r="M90" s="19">
        <v>0</v>
      </c>
      <c r="N90" s="16">
        <f t="shared" si="17"/>
        <v>0</v>
      </c>
    </row>
    <row r="91" spans="1:14" ht="18.75" customHeight="1" x14ac:dyDescent="0.3">
      <c r="A91" s="17" t="s">
        <v>142</v>
      </c>
      <c r="B91" s="33" t="s">
        <v>64</v>
      </c>
      <c r="C91" s="19">
        <v>-123.5</v>
      </c>
      <c r="D91" s="37"/>
      <c r="E91" s="16">
        <f t="shared" si="7"/>
        <v>-123.5</v>
      </c>
      <c r="F91" s="19">
        <v>-1.5</v>
      </c>
      <c r="G91" s="37"/>
      <c r="H91" s="16">
        <f t="shared" si="15"/>
        <v>-1.5</v>
      </c>
      <c r="I91" s="19">
        <v>-143.5</v>
      </c>
      <c r="J91" s="37"/>
      <c r="K91" s="16">
        <f t="shared" si="16"/>
        <v>-143.5</v>
      </c>
      <c r="L91" s="19">
        <v>607.9</v>
      </c>
      <c r="M91" s="37"/>
      <c r="N91" s="16">
        <f t="shared" si="17"/>
        <v>607.9</v>
      </c>
    </row>
    <row r="92" spans="1:14" ht="18.75" customHeight="1" x14ac:dyDescent="0.3">
      <c r="A92" s="14" t="s">
        <v>143</v>
      </c>
      <c r="B92" s="40" t="s">
        <v>144</v>
      </c>
      <c r="C92" s="37"/>
      <c r="D92" s="37"/>
      <c r="E92" s="16">
        <f>+E44-E6-E40</f>
        <v>998.2905159215353</v>
      </c>
      <c r="F92" s="37"/>
      <c r="G92" s="37"/>
      <c r="H92" s="16">
        <f>+H44-H6-H40</f>
        <v>-978.58522123424211</v>
      </c>
      <c r="I92" s="37"/>
      <c r="J92" s="37"/>
      <c r="K92" s="16">
        <f>+K44-K6-K40</f>
        <v>338.2978089613157</v>
      </c>
      <c r="L92" s="37"/>
      <c r="M92" s="37"/>
      <c r="N92" s="16">
        <f>+N44-N6-N40</f>
        <v>-2172.5566124935244</v>
      </c>
    </row>
    <row r="93" spans="1:14" s="41" customFormat="1" ht="18.75" customHeight="1" x14ac:dyDescent="0.3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41" customFormat="1" ht="18.75" customHeight="1" x14ac:dyDescent="0.3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41" customFormat="1" ht="18.75" customHeight="1" x14ac:dyDescent="0.3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41" customFormat="1" ht="18.75" customHeight="1" x14ac:dyDescent="0.3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41" customFormat="1" ht="18.75" customHeight="1" x14ac:dyDescent="0.3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41" customFormat="1" ht="18.75" customHeight="1" x14ac:dyDescent="0.35">
      <c r="A98" s="1"/>
      <c r="B98" s="4"/>
      <c r="C98" s="3"/>
      <c r="D98" s="3"/>
      <c r="E98" s="3"/>
      <c r="F98" s="3"/>
      <c r="G98" s="3"/>
      <c r="H98" s="2"/>
      <c r="I98" s="3"/>
      <c r="J98" s="3"/>
      <c r="K98" s="2"/>
      <c r="L98" s="3"/>
      <c r="M98" s="3"/>
      <c r="N98" s="2"/>
    </row>
    <row r="99" spans="1:14" s="41" customFormat="1" ht="18.75" customHeight="1" x14ac:dyDescent="0.35">
      <c r="A99" s="1"/>
      <c r="B99" s="4"/>
      <c r="C99" s="42"/>
      <c r="D99" s="42"/>
      <c r="E99" s="3"/>
      <c r="F99" s="42"/>
      <c r="G99" s="42"/>
      <c r="H99" s="2"/>
      <c r="I99" s="42"/>
      <c r="J99" s="42"/>
      <c r="K99" s="2"/>
      <c r="L99" s="42"/>
      <c r="M99" s="42"/>
      <c r="N99" s="2"/>
    </row>
    <row r="100" spans="1:14" s="41" customFormat="1" ht="18.75" customHeight="1" x14ac:dyDescent="0.35">
      <c r="A100" s="1"/>
      <c r="B100" s="4"/>
      <c r="C100" s="43"/>
      <c r="D100" s="43"/>
      <c r="E100" s="43"/>
      <c r="F100" s="43"/>
      <c r="G100" s="42"/>
      <c r="H100" s="2"/>
      <c r="I100" s="43"/>
      <c r="J100" s="42"/>
      <c r="K100" s="2"/>
      <c r="L100" s="43"/>
      <c r="M100" s="42"/>
      <c r="N100" s="2"/>
    </row>
    <row r="101" spans="1:14" s="41" customFormat="1" ht="18.75" customHeight="1" x14ac:dyDescent="0.35">
      <c r="A101" s="1"/>
      <c r="B101" s="4"/>
      <c r="C101" s="43"/>
      <c r="D101" s="43"/>
      <c r="E101" s="43"/>
      <c r="F101" s="43"/>
      <c r="G101" s="42"/>
      <c r="H101" s="2"/>
      <c r="I101" s="43"/>
      <c r="J101" s="42"/>
      <c r="K101" s="2"/>
      <c r="L101" s="43"/>
      <c r="M101" s="42"/>
      <c r="N101" s="2"/>
    </row>
    <row r="102" spans="1:14" s="41" customFormat="1" ht="18.75" customHeight="1" x14ac:dyDescent="0.35">
      <c r="A102" s="1"/>
      <c r="B102" s="4"/>
      <c r="C102" s="43"/>
      <c r="D102" s="43"/>
      <c r="E102" s="43"/>
      <c r="F102" s="43"/>
      <c r="G102" s="42"/>
      <c r="H102" s="2"/>
      <c r="I102" s="43"/>
      <c r="J102" s="42"/>
      <c r="K102" s="2"/>
      <c r="L102" s="43"/>
      <c r="M102" s="42"/>
      <c r="N102" s="2"/>
    </row>
    <row r="103" spans="1:14" s="41" customFormat="1" ht="18.75" customHeight="1" x14ac:dyDescent="0.35">
      <c r="A103" s="1"/>
      <c r="B103" s="4"/>
      <c r="C103" s="43"/>
      <c r="D103" s="43"/>
      <c r="E103" s="43"/>
      <c r="F103" s="43"/>
      <c r="G103" s="42"/>
      <c r="H103" s="2"/>
      <c r="I103" s="43"/>
      <c r="J103" s="42"/>
      <c r="K103" s="2"/>
      <c r="L103" s="43"/>
      <c r="M103" s="42"/>
      <c r="N103" s="2"/>
    </row>
    <row r="104" spans="1:14" s="41" customFormat="1" ht="18.75" customHeight="1" x14ac:dyDescent="0.35">
      <c r="A104" s="1"/>
      <c r="B104" s="4"/>
      <c r="C104" s="42"/>
      <c r="D104" s="42"/>
      <c r="E104" s="3"/>
      <c r="F104" s="42"/>
      <c r="G104" s="42"/>
      <c r="H104" s="2"/>
      <c r="I104" s="42"/>
      <c r="J104" s="42"/>
      <c r="K104" s="2"/>
      <c r="L104" s="42"/>
      <c r="M104" s="42"/>
      <c r="N104" s="2"/>
    </row>
    <row r="105" spans="1:14" s="41" customFormat="1" ht="18.75" customHeight="1" x14ac:dyDescent="0.35">
      <c r="A105" s="1"/>
      <c r="B105" s="4"/>
      <c r="C105" s="42"/>
      <c r="D105" s="42"/>
      <c r="E105" s="3"/>
      <c r="F105" s="42"/>
      <c r="G105" s="42"/>
      <c r="H105" s="2"/>
      <c r="I105" s="42"/>
      <c r="J105" s="42"/>
      <c r="K105" s="2"/>
      <c r="L105" s="42"/>
      <c r="M105" s="42"/>
      <c r="N105" s="2"/>
    </row>
    <row r="106" spans="1:14" s="41" customFormat="1" ht="18.75" customHeight="1" x14ac:dyDescent="0.35">
      <c r="A106" s="1"/>
      <c r="B106" s="4"/>
      <c r="C106" s="42"/>
      <c r="D106" s="42"/>
      <c r="E106" s="3"/>
      <c r="F106" s="42"/>
      <c r="G106" s="42"/>
      <c r="H106" s="2"/>
      <c r="I106" s="42"/>
      <c r="J106" s="42"/>
      <c r="K106" s="2"/>
      <c r="L106" s="42"/>
      <c r="M106" s="42"/>
      <c r="N106" s="2"/>
    </row>
    <row r="107" spans="1:14" s="41" customFormat="1" ht="18.75" customHeight="1" x14ac:dyDescent="0.35">
      <c r="A107" s="1"/>
      <c r="B107" s="4"/>
      <c r="C107" s="42"/>
      <c r="D107" s="42"/>
      <c r="E107" s="3"/>
      <c r="F107" s="42"/>
      <c r="G107" s="42"/>
      <c r="H107" s="2"/>
      <c r="I107" s="42"/>
      <c r="J107" s="42"/>
      <c r="K107" s="2"/>
      <c r="L107" s="42"/>
      <c r="M107" s="42"/>
      <c r="N107" s="2"/>
    </row>
    <row r="108" spans="1:14" s="41" customFormat="1" ht="18.75" customHeight="1" x14ac:dyDescent="0.35">
      <c r="A108" s="1"/>
      <c r="B108" s="4"/>
      <c r="C108" s="42"/>
      <c r="D108" s="42"/>
      <c r="E108" s="3"/>
      <c r="F108" s="42"/>
      <c r="G108" s="42"/>
      <c r="H108" s="2"/>
      <c r="I108" s="42"/>
      <c r="J108" s="42"/>
      <c r="K108" s="2"/>
      <c r="L108" s="42"/>
      <c r="M108" s="42"/>
      <c r="N108" s="2"/>
    </row>
    <row r="109" spans="1:14" s="41" customFormat="1" ht="18.75" customHeight="1" x14ac:dyDescent="0.35">
      <c r="A109" s="1"/>
      <c r="B109" s="4"/>
      <c r="C109" s="42"/>
      <c r="D109" s="42"/>
      <c r="E109" s="3"/>
      <c r="F109" s="42"/>
      <c r="G109" s="42"/>
      <c r="H109" s="2"/>
      <c r="I109" s="42"/>
      <c r="J109" s="42"/>
      <c r="K109" s="2"/>
      <c r="L109" s="42"/>
      <c r="M109" s="42"/>
      <c r="N109" s="2"/>
    </row>
    <row r="110" spans="1:14" s="41" customFormat="1" ht="18.75" customHeight="1" x14ac:dyDescent="0.35">
      <c r="A110" s="1"/>
      <c r="B110" s="4"/>
      <c r="C110" s="43"/>
      <c r="D110" s="43"/>
      <c r="E110" s="43"/>
      <c r="F110" s="43"/>
      <c r="G110" s="42"/>
      <c r="H110" s="2"/>
      <c r="I110" s="43"/>
      <c r="J110" s="42"/>
      <c r="K110" s="2"/>
      <c r="L110" s="43"/>
      <c r="M110" s="42"/>
      <c r="N110" s="2"/>
    </row>
    <row r="111" spans="1:14" s="41" customFormat="1" ht="18.75" customHeight="1" x14ac:dyDescent="0.35">
      <c r="A111" s="1"/>
      <c r="B111" s="4"/>
      <c r="C111" s="42"/>
      <c r="D111" s="42"/>
      <c r="E111" s="3"/>
      <c r="F111" s="42"/>
      <c r="G111" s="42"/>
      <c r="H111" s="2"/>
      <c r="I111" s="42"/>
      <c r="J111" s="42"/>
      <c r="K111" s="2"/>
      <c r="L111" s="42"/>
      <c r="M111" s="42"/>
      <c r="N111" s="2"/>
    </row>
    <row r="112" spans="1:14" s="41" customFormat="1" ht="18.75" customHeight="1" x14ac:dyDescent="0.35">
      <c r="A112" s="1"/>
      <c r="B112" s="4"/>
      <c r="C112" s="44"/>
      <c r="D112" s="44"/>
      <c r="E112" s="4"/>
      <c r="F112" s="44"/>
      <c r="G112" s="42"/>
      <c r="H112" s="2"/>
      <c r="I112" s="44"/>
      <c r="J112" s="42"/>
      <c r="K112" s="2"/>
      <c r="L112" s="44"/>
      <c r="M112" s="42"/>
      <c r="N112" s="2"/>
    </row>
    <row r="113" spans="1:14" s="41" customFormat="1" ht="18.75" customHeight="1" x14ac:dyDescent="0.35">
      <c r="A113" s="1"/>
      <c r="B113" s="4"/>
      <c r="C113" s="42"/>
      <c r="D113" s="42"/>
      <c r="E113" s="3"/>
      <c r="F113" s="42"/>
      <c r="G113" s="42"/>
      <c r="H113" s="2"/>
      <c r="I113" s="42"/>
      <c r="J113" s="42"/>
      <c r="K113" s="2"/>
      <c r="L113" s="42"/>
      <c r="M113" s="42"/>
      <c r="N113" s="2"/>
    </row>
    <row r="114" spans="1:14" s="41" customFormat="1" ht="18.75" customHeight="1" x14ac:dyDescent="0.35">
      <c r="A114" s="1"/>
      <c r="B114" s="4"/>
      <c r="C114" s="42"/>
      <c r="D114" s="42"/>
      <c r="E114" s="3"/>
      <c r="F114" s="42"/>
      <c r="G114" s="42"/>
      <c r="H114" s="2"/>
      <c r="I114" s="42"/>
      <c r="J114" s="42"/>
      <c r="K114" s="2"/>
      <c r="L114" s="42"/>
      <c r="M114" s="42"/>
      <c r="N114" s="2"/>
    </row>
    <row r="115" spans="1:14" s="41" customFormat="1" ht="18.75" customHeight="1" x14ac:dyDescent="0.35">
      <c r="A115" s="1"/>
      <c r="B115" s="4"/>
      <c r="C115" s="42"/>
      <c r="D115" s="42"/>
      <c r="E115" s="3"/>
      <c r="F115" s="42"/>
      <c r="G115" s="42"/>
      <c r="H115" s="2"/>
      <c r="I115" s="42"/>
      <c r="J115" s="42"/>
      <c r="K115" s="2"/>
      <c r="L115" s="42"/>
      <c r="M115" s="42"/>
      <c r="N115" s="2"/>
    </row>
    <row r="116" spans="1:14" s="41" customFormat="1" ht="18.75" customHeight="1" x14ac:dyDescent="0.35">
      <c r="A116" s="1"/>
      <c r="B116" s="4"/>
      <c r="C116" s="42"/>
      <c r="D116" s="42"/>
      <c r="E116" s="3"/>
      <c r="F116" s="42"/>
      <c r="G116" s="42"/>
      <c r="H116" s="2"/>
      <c r="I116" s="42"/>
      <c r="J116" s="42"/>
      <c r="K116" s="2"/>
      <c r="L116" s="42"/>
      <c r="M116" s="42"/>
      <c r="N116" s="2"/>
    </row>
    <row r="117" spans="1:14" s="41" customFormat="1" ht="18.75" customHeight="1" x14ac:dyDescent="0.35">
      <c r="A117" s="1"/>
      <c r="B117" s="4"/>
      <c r="C117" s="43"/>
      <c r="D117" s="43"/>
      <c r="E117" s="43"/>
      <c r="F117" s="43"/>
      <c r="G117" s="42"/>
      <c r="H117" s="2"/>
      <c r="I117" s="43"/>
      <c r="J117" s="42"/>
      <c r="K117" s="2"/>
      <c r="L117" s="43"/>
      <c r="M117" s="42"/>
      <c r="N117" s="2"/>
    </row>
    <row r="118" spans="1:14" s="41" customFormat="1" ht="18.75" customHeight="1" x14ac:dyDescent="0.35">
      <c r="A118" s="1"/>
      <c r="B118" s="4"/>
      <c r="C118" s="42"/>
      <c r="D118" s="42"/>
      <c r="E118" s="3"/>
      <c r="F118" s="42"/>
      <c r="G118" s="42"/>
      <c r="H118" s="2"/>
      <c r="I118" s="42"/>
      <c r="J118" s="42"/>
      <c r="K118" s="2"/>
      <c r="L118" s="42"/>
      <c r="M118" s="42"/>
      <c r="N118" s="2"/>
    </row>
    <row r="119" spans="1:14" s="41" customFormat="1" ht="18.75" customHeight="1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41" customFormat="1" ht="18.75" customHeight="1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41" customFormat="1" ht="18.75" customHeight="1" x14ac:dyDescent="0.3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41" customFormat="1" ht="18.75" customHeight="1" x14ac:dyDescent="0.3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41" customFormat="1" ht="18.75" customHeight="1" x14ac:dyDescent="0.3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41" customFormat="1" ht="18.75" customHeight="1" x14ac:dyDescent="0.3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41" customFormat="1" ht="18.75" customHeight="1" x14ac:dyDescent="0.3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41" customFormat="1" ht="18.75" customHeight="1" x14ac:dyDescent="0.3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41" customFormat="1" ht="18.75" customHeight="1" x14ac:dyDescent="0.3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41" customFormat="1" ht="18.75" customHeight="1" x14ac:dyDescent="0.3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41" customFormat="1" ht="18.75" customHeight="1" x14ac:dyDescent="0.3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41" customFormat="1" ht="18.75" customHeight="1" x14ac:dyDescent="0.3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41" customFormat="1" ht="18.75" customHeight="1" x14ac:dyDescent="0.3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41" customFormat="1" ht="18.75" customHeight="1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41" customFormat="1" ht="18.75" customHeight="1" x14ac:dyDescent="0.3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41" customFormat="1" ht="18.75" customHeight="1" x14ac:dyDescent="0.3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41" customFormat="1" ht="18.75" customHeight="1" x14ac:dyDescent="0.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41" customFormat="1" ht="18.75" customHeight="1" x14ac:dyDescent="0.3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41" customFormat="1" ht="18.75" customHeight="1" x14ac:dyDescent="0.3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41" customFormat="1" ht="18.75" customHeight="1" x14ac:dyDescent="0.3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41" customFormat="1" ht="18.75" customHeight="1" x14ac:dyDescent="0.3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41" customFormat="1" ht="18.75" customHeight="1" x14ac:dyDescent="0.3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41" customFormat="1" ht="18.75" customHeight="1" x14ac:dyDescent="0.3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41" customFormat="1" ht="18.75" customHeight="1" x14ac:dyDescent="0.3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41" customFormat="1" ht="18.75" customHeight="1" x14ac:dyDescent="0.3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41" customFormat="1" ht="18.75" customHeight="1" x14ac:dyDescent="0.3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41" customFormat="1" ht="18.75" customHeight="1" x14ac:dyDescent="0.3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41" customFormat="1" ht="18.75" customHeight="1" x14ac:dyDescent="0.3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41" customFormat="1" ht="18.75" customHeight="1" x14ac:dyDescent="0.3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41" customFormat="1" ht="18.75" customHeight="1" x14ac:dyDescent="0.3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41" customFormat="1" ht="18.75" customHeight="1" x14ac:dyDescent="0.3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</sheetData>
  <conditionalFormatting sqref="C5">
    <cfRule type="duplicateValues" dxfId="97" priority="99" stopIfTrue="1"/>
    <cfRule type="duplicateValues" dxfId="96" priority="100" stopIfTrue="1"/>
  </conditionalFormatting>
  <conditionalFormatting sqref="C43">
    <cfRule type="duplicateValues" dxfId="93" priority="93" stopIfTrue="1"/>
    <cfRule type="duplicateValues" dxfId="92" priority="94" stopIfTrue="1"/>
  </conditionalFormatting>
  <conditionalFormatting sqref="D5">
    <cfRule type="duplicateValues" dxfId="89" priority="97" stopIfTrue="1"/>
    <cfRule type="duplicateValues" dxfId="88" priority="98" stopIfTrue="1"/>
  </conditionalFormatting>
  <conditionalFormatting sqref="D43">
    <cfRule type="duplicateValues" dxfId="85" priority="91" stopIfTrue="1"/>
    <cfRule type="duplicateValues" dxfId="84" priority="92" stopIfTrue="1"/>
  </conditionalFormatting>
  <conditionalFormatting sqref="E5">
    <cfRule type="duplicateValues" dxfId="81" priority="95" stopIfTrue="1"/>
    <cfRule type="duplicateValues" dxfId="80" priority="96" stopIfTrue="1"/>
  </conditionalFormatting>
  <conditionalFormatting sqref="E43">
    <cfRule type="duplicateValues" dxfId="77" priority="89" stopIfTrue="1"/>
    <cfRule type="duplicateValues" dxfId="76" priority="90" stopIfTrue="1"/>
  </conditionalFormatting>
  <conditionalFormatting sqref="F5">
    <cfRule type="duplicateValues" dxfId="73" priority="59" stopIfTrue="1"/>
    <cfRule type="duplicateValues" dxfId="72" priority="60" stopIfTrue="1"/>
  </conditionalFormatting>
  <conditionalFormatting sqref="F43">
    <cfRule type="duplicateValues" dxfId="69" priority="35" stopIfTrue="1"/>
    <cfRule type="duplicateValues" dxfId="68" priority="36" stopIfTrue="1"/>
  </conditionalFormatting>
  <conditionalFormatting sqref="G5">
    <cfRule type="duplicateValues" dxfId="65" priority="57" stopIfTrue="1"/>
    <cfRule type="duplicateValues" dxfId="64" priority="58" stopIfTrue="1"/>
  </conditionalFormatting>
  <conditionalFormatting sqref="G43">
    <cfRule type="duplicateValues" dxfId="61" priority="33" stopIfTrue="1"/>
    <cfRule type="duplicateValues" dxfId="60" priority="34" stopIfTrue="1"/>
  </conditionalFormatting>
  <conditionalFormatting sqref="H5">
    <cfRule type="duplicateValues" dxfId="55" priority="55" stopIfTrue="1"/>
    <cfRule type="duplicateValues" dxfId="54" priority="56" stopIfTrue="1"/>
  </conditionalFormatting>
  <conditionalFormatting sqref="H43">
    <cfRule type="duplicateValues" dxfId="51" priority="31" stopIfTrue="1"/>
    <cfRule type="duplicateValues" dxfId="50" priority="32" stopIfTrue="1"/>
  </conditionalFormatting>
  <conditionalFormatting sqref="I5">
    <cfRule type="duplicateValues" dxfId="47" priority="53" stopIfTrue="1"/>
    <cfRule type="duplicateValues" dxfId="46" priority="54" stopIfTrue="1"/>
  </conditionalFormatting>
  <conditionalFormatting sqref="I43">
    <cfRule type="duplicateValues" dxfId="43" priority="23" stopIfTrue="1"/>
    <cfRule type="duplicateValues" dxfId="42" priority="24" stopIfTrue="1"/>
  </conditionalFormatting>
  <conditionalFormatting sqref="J5">
    <cfRule type="duplicateValues" dxfId="39" priority="51" stopIfTrue="1"/>
    <cfRule type="duplicateValues" dxfId="38" priority="52" stopIfTrue="1"/>
  </conditionalFormatting>
  <conditionalFormatting sqref="J43">
    <cfRule type="duplicateValues" dxfId="35" priority="21" stopIfTrue="1"/>
    <cfRule type="duplicateValues" dxfId="34" priority="22" stopIfTrue="1"/>
  </conditionalFormatting>
  <conditionalFormatting sqref="K5">
    <cfRule type="duplicateValues" dxfId="29" priority="49" stopIfTrue="1"/>
    <cfRule type="duplicateValues" dxfId="28" priority="50" stopIfTrue="1"/>
  </conditionalFormatting>
  <conditionalFormatting sqref="K43">
    <cfRule type="duplicateValues" dxfId="25" priority="19" stopIfTrue="1"/>
    <cfRule type="duplicateValues" dxfId="24" priority="20" stopIfTrue="1"/>
  </conditionalFormatting>
  <conditionalFormatting sqref="L5">
    <cfRule type="duplicateValues" dxfId="21" priority="47" stopIfTrue="1"/>
    <cfRule type="duplicateValues" dxfId="20" priority="48" stopIfTrue="1"/>
  </conditionalFormatting>
  <conditionalFormatting sqref="L43">
    <cfRule type="duplicateValues" dxfId="17" priority="11" stopIfTrue="1"/>
    <cfRule type="duplicateValues" dxfId="16" priority="12" stopIfTrue="1"/>
  </conditionalFormatting>
  <conditionalFormatting sqref="M5">
    <cfRule type="duplicateValues" dxfId="13" priority="45" stopIfTrue="1"/>
    <cfRule type="duplicateValues" dxfId="12" priority="46" stopIfTrue="1"/>
  </conditionalFormatting>
  <conditionalFormatting sqref="M43">
    <cfRule type="duplicateValues" dxfId="9" priority="9" stopIfTrue="1"/>
    <cfRule type="duplicateValues" dxfId="8" priority="10" stopIfTrue="1"/>
  </conditionalFormatting>
  <conditionalFormatting sqref="N5">
    <cfRule type="duplicateValues" dxfId="5" priority="43" stopIfTrue="1"/>
    <cfRule type="duplicateValues" dxfId="4" priority="44" stopIfTrue="1"/>
  </conditionalFormatting>
  <conditionalFormatting sqref="N43">
    <cfRule type="duplicateValues" dxfId="1" priority="7" stopIfTrue="1"/>
    <cfRule type="duplicateValues" dxfId="0" priority="8" stopIfTrue="1"/>
  </conditionalFormatting>
  <pageMargins left="0.70866141732283472" right="0.70866141732283472" top="0.74803149606299213" bottom="0.74803149606299213" header="0.31496062992125984" footer="0.31496062992125984"/>
  <pageSetup paperSize="9" scale="12" firstPageNumber="5" fitToHeight="0" orientation="portrait" useFirstPageNumber="1" r:id="rId1"/>
  <headerFooter>
    <oddFooter>&amp;CS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QBOP_2023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 Marián</dc:creator>
  <cp:lastModifiedBy>Furka Marián</cp:lastModifiedBy>
  <dcterms:created xsi:type="dcterms:W3CDTF">2025-03-27T09:57:57Z</dcterms:created>
  <dcterms:modified xsi:type="dcterms:W3CDTF">2025-03-27T09:58:34Z</dcterms:modified>
</cp:coreProperties>
</file>